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2120" windowHeight="9120" activeTab="0"/>
  </bookViews>
  <sheets>
    <sheet name="World Totals" sheetId="1" r:id="rId1"/>
    <sheet name="United States and Alaska.2009" sheetId="2" r:id="rId2"/>
    <sheet name="Russia" sheetId="3" r:id="rId3"/>
    <sheet name="China" sheetId="4" r:id="rId4"/>
    <sheet name="International" sheetId="5" r:id="rId5"/>
    <sheet name="Canada.2009" sheetId="6" r:id="rId6"/>
  </sheets>
  <definedNames>
    <definedName name="_xlnm.Print_Area" localSheetId="5">'Canada.2009'!$A$1:$L$133</definedName>
    <definedName name="_xlnm.Print_Area" localSheetId="3">'China'!$A$1:$L$38</definedName>
    <definedName name="_xlnm.Print_Area" localSheetId="4">'International'!$A$1:$I$83</definedName>
    <definedName name="_xlnm.Print_Area" localSheetId="2">'Russia'!$A$1:$D$89</definedName>
    <definedName name="_xlnm.Print_Area" localSheetId="1">'United States and Alaska.2009'!$A$1:$H$175</definedName>
    <definedName name="_xlnm.Print_Area" localSheetId="0">'World Totals'!$A$1:$Q$45</definedName>
    <definedName name="_xlnm.Print_Titles" localSheetId="1">'United States and Alaska.2009'!$1:$3</definedName>
  </definedNames>
  <calcPr fullCalcOnLoad="1"/>
</workbook>
</file>

<file path=xl/sharedStrings.xml><?xml version="1.0" encoding="utf-8"?>
<sst xmlns="http://schemas.openxmlformats.org/spreadsheetml/2006/main" count="877" uniqueCount="515">
  <si>
    <t>EAST TEXAS:</t>
  </si>
  <si>
    <t>BJ Coil Tech</t>
  </si>
  <si>
    <t>Laurel, Mississippi</t>
  </si>
  <si>
    <t>Cudd Pressure Control</t>
  </si>
  <si>
    <t>Halliburton Coiled Tubing</t>
  </si>
  <si>
    <t>SOUTH TEXAS:</t>
  </si>
  <si>
    <t>ABC Nitrogen</t>
  </si>
  <si>
    <t>Odessa, Texas</t>
  </si>
  <si>
    <t>Midland, Texas</t>
  </si>
  <si>
    <t xml:space="preserve">BJ Coil Tech </t>
  </si>
  <si>
    <t>Coiled Tubing Services</t>
  </si>
  <si>
    <t>Halliburton  Coiled Tubing</t>
  </si>
  <si>
    <t>Bakersfield, California</t>
  </si>
  <si>
    <t>Ventura, California</t>
  </si>
  <si>
    <t>Rock Springs, Wy</t>
  </si>
  <si>
    <t>Williston, ND</t>
  </si>
  <si>
    <t>West Virginia</t>
  </si>
  <si>
    <t>Location</t>
  </si>
  <si>
    <t>COMPANY</t>
  </si>
  <si>
    <t>LOCATION</t>
  </si>
  <si>
    <t>Halliburton</t>
  </si>
  <si>
    <t>Middle East</t>
  </si>
  <si>
    <t>BJ Services Coiled Tubing</t>
  </si>
  <si>
    <t>Sapesco</t>
  </si>
  <si>
    <t>UniArab</t>
  </si>
  <si>
    <t>Moriak</t>
  </si>
  <si>
    <t>Delta Engineering</t>
  </si>
  <si>
    <t>AlAhlia</t>
  </si>
  <si>
    <t>Middle East Nationals</t>
  </si>
  <si>
    <t>M.B. Petroleum</t>
  </si>
  <si>
    <t>NPSC</t>
  </si>
  <si>
    <t>Middle East Units:</t>
  </si>
  <si>
    <t>Units for the Far East:</t>
  </si>
  <si>
    <t>BJ Services</t>
  </si>
  <si>
    <t>Far East</t>
  </si>
  <si>
    <t>PNOC</t>
  </si>
  <si>
    <t>South America:</t>
  </si>
  <si>
    <t>South America</t>
  </si>
  <si>
    <t>Mexico</t>
  </si>
  <si>
    <t>SOTEP</t>
  </si>
  <si>
    <t>Brazil</t>
  </si>
  <si>
    <t>Venezuela</t>
  </si>
  <si>
    <t>Tucker</t>
  </si>
  <si>
    <t>Ven-Line</t>
  </si>
  <si>
    <t>Newsca</t>
  </si>
  <si>
    <t>SSO</t>
  </si>
  <si>
    <t>San Antonio</t>
  </si>
  <si>
    <t>Europe / Africia:</t>
  </si>
  <si>
    <t>Europe</t>
  </si>
  <si>
    <t>Europe / Africa</t>
  </si>
  <si>
    <t>SMAPE</t>
  </si>
  <si>
    <t>Itlay</t>
  </si>
  <si>
    <t>UNITS</t>
  </si>
  <si>
    <t>Canada:</t>
  </si>
  <si>
    <t>Alaska</t>
  </si>
  <si>
    <t>NuFlex</t>
  </si>
  <si>
    <t>ACTIVE COILED TUBING UNITS FOR INTERNATIONAL OPERATIONS</t>
  </si>
  <si>
    <t>Ft. Morgan, CO</t>
  </si>
  <si>
    <t xml:space="preserve">MMI </t>
  </si>
  <si>
    <t>Farmington, NM</t>
  </si>
  <si>
    <t>Precision Drilling</t>
  </si>
  <si>
    <t>Tubing 2000</t>
  </si>
  <si>
    <t>Prowler</t>
  </si>
  <si>
    <t>Risling Welding</t>
  </si>
  <si>
    <t>Al-Hashedi</t>
  </si>
  <si>
    <t>Superior Oilfield Services</t>
  </si>
  <si>
    <t>QSERV</t>
  </si>
  <si>
    <t>Aberdeen</t>
  </si>
  <si>
    <t>Key Energy</t>
  </si>
  <si>
    <t>IPS</t>
  </si>
  <si>
    <t>Eastland, TX</t>
  </si>
  <si>
    <t>Infinistar</t>
  </si>
  <si>
    <t>Schlumberger</t>
  </si>
  <si>
    <t>Shafter, California</t>
  </si>
  <si>
    <t>Denton, TX</t>
  </si>
  <si>
    <t>Hub City</t>
  </si>
  <si>
    <t>Bircham Coiled Tubing</t>
  </si>
  <si>
    <t>King Coil</t>
  </si>
  <si>
    <t>ACTIVE</t>
  </si>
  <si>
    <t xml:space="preserve"> UNITS</t>
  </si>
  <si>
    <t>Total by Contractor</t>
  </si>
  <si>
    <t>Total: East Texas</t>
  </si>
  <si>
    <t>Total: South Texas:</t>
  </si>
  <si>
    <t>Total: West Texas</t>
  </si>
  <si>
    <t>Total: South Louisiana</t>
  </si>
  <si>
    <t>Total: Oklahoma</t>
  </si>
  <si>
    <t>Total: West Coast</t>
  </si>
  <si>
    <t>Total: Rocky Mountains</t>
  </si>
  <si>
    <t>Total: North Eastern US</t>
  </si>
  <si>
    <t>Total: Alaska:</t>
  </si>
  <si>
    <t>Total: Middle East</t>
  </si>
  <si>
    <t>Total: South America</t>
  </si>
  <si>
    <t>Total: Europe / Africia:</t>
  </si>
  <si>
    <t>Total: International</t>
  </si>
  <si>
    <t>North</t>
  </si>
  <si>
    <t>Central</t>
  </si>
  <si>
    <t>South</t>
  </si>
  <si>
    <t>A &amp; E Coil Tubing</t>
  </si>
  <si>
    <t>Alberta Rhythm Well Service</t>
  </si>
  <si>
    <t>Alta Coil Inc.</t>
  </si>
  <si>
    <t>Big Steam CT</t>
  </si>
  <si>
    <t>C and R Coil Tubing Ltd.</t>
  </si>
  <si>
    <t>Cactus CT</t>
  </si>
  <si>
    <t>Canyon Technical / Jade Oilfield</t>
  </si>
  <si>
    <t>Conquest  CT</t>
  </si>
  <si>
    <t>CT Specialty Oilfield Services</t>
  </si>
  <si>
    <t>Deerborn</t>
  </si>
  <si>
    <t>Diamond Coil Tubing</t>
  </si>
  <si>
    <t>Moch 1 Coil Tubing</t>
  </si>
  <si>
    <t>Pantera Drilling</t>
  </si>
  <si>
    <t>TP Oilfield Services</t>
  </si>
  <si>
    <t>R' Ohan Well Services Ltd.</t>
  </si>
  <si>
    <t>Trican Well Service</t>
  </si>
  <si>
    <t>TOTAL</t>
  </si>
  <si>
    <t xml:space="preserve">East </t>
  </si>
  <si>
    <t>Units</t>
  </si>
  <si>
    <t>CT Drlg</t>
  </si>
  <si>
    <t>India</t>
  </si>
  <si>
    <t>Pakistan:</t>
  </si>
  <si>
    <t>CTD's</t>
  </si>
  <si>
    <t>CROSCO</t>
  </si>
  <si>
    <t>Qserv</t>
  </si>
  <si>
    <t>Qatar</t>
  </si>
  <si>
    <t>Kazakhstan</t>
  </si>
  <si>
    <t>Active</t>
  </si>
  <si>
    <t>N2</t>
  </si>
  <si>
    <t>Ensign Group - Rockwell  (CTU's)</t>
  </si>
  <si>
    <t>CTD</t>
  </si>
  <si>
    <t>incl</t>
  </si>
  <si>
    <t>Halliburton CT</t>
  </si>
  <si>
    <t>Sanjel CT</t>
  </si>
  <si>
    <r>
      <t xml:space="preserve">Location - </t>
    </r>
    <r>
      <rPr>
        <b/>
        <sz val="10"/>
        <color indexed="10"/>
        <rFont val="Arial"/>
        <family val="2"/>
      </rPr>
      <t>01.18.06</t>
    </r>
  </si>
  <si>
    <t>Falcon Flushby</t>
  </si>
  <si>
    <t>Sandpiper CT</t>
  </si>
  <si>
    <t>Scorpion Oilfield Services Ltd.</t>
  </si>
  <si>
    <t>Syria</t>
  </si>
  <si>
    <t xml:space="preserve">Croatia </t>
  </si>
  <si>
    <t>Petrotech - Bill Hammond</t>
  </si>
  <si>
    <t>Shallow</t>
  </si>
  <si>
    <t>Deep</t>
  </si>
  <si>
    <t>THKAP</t>
  </si>
  <si>
    <t>Bashneft</t>
  </si>
  <si>
    <t>Bashtransgaz</t>
  </si>
  <si>
    <t>AZERBAIJAN</t>
  </si>
  <si>
    <t>Totals for Azerbaijan</t>
  </si>
  <si>
    <t>Ukgrazdobycha</t>
  </si>
  <si>
    <t>Totals for Ukraine</t>
  </si>
  <si>
    <t>RUSSIA</t>
  </si>
  <si>
    <t>Grozneftegaz</t>
  </si>
  <si>
    <t>Kavkaztransgaz</t>
  </si>
  <si>
    <t>Komitek</t>
  </si>
  <si>
    <t>Kubangazprom</t>
  </si>
  <si>
    <t>Lukoil - Kogalymneftegaz</t>
  </si>
  <si>
    <t>Mekamineft</t>
  </si>
  <si>
    <t>Mostransgaz</t>
  </si>
  <si>
    <t>Nadymgazprom</t>
  </si>
  <si>
    <t>Nord-Service</t>
  </si>
  <si>
    <t>Noyabrskgazdobycha</t>
  </si>
  <si>
    <t>Orenburgburgaz</t>
  </si>
  <si>
    <t>Orenburggazprom</t>
  </si>
  <si>
    <t>Orenburgneft</t>
  </si>
  <si>
    <t>UKRAINE</t>
  </si>
  <si>
    <t>Rosneft - Krasnodarneftegaz</t>
  </si>
  <si>
    <t>Rosneft - Purneftegaz</t>
  </si>
  <si>
    <t>Severgazprom</t>
  </si>
  <si>
    <t>Sibbirskaya Geofizicheskaya Kompaniya</t>
  </si>
  <si>
    <t>Tatneft</t>
  </si>
  <si>
    <t>TNK - Nizhnevartovsk</t>
  </si>
  <si>
    <t>Tyumenburgaz</t>
  </si>
  <si>
    <t>Tyumentransgaz</t>
  </si>
  <si>
    <t>Ural - Design</t>
  </si>
  <si>
    <t>Urengoigazprom</t>
  </si>
  <si>
    <t>Urengoigeoresurs</t>
  </si>
  <si>
    <t>Ugtransgaz</t>
  </si>
  <si>
    <t>Varyeganneft</t>
  </si>
  <si>
    <t>Variogan - Remont</t>
  </si>
  <si>
    <t>Westor Overseas Holdings Ltd.</t>
  </si>
  <si>
    <t>Yamburggazdobycha</t>
  </si>
  <si>
    <t>Zapsibgazprom</t>
  </si>
  <si>
    <t>ACTIVE COIL UNITS - Former USSR Republics</t>
  </si>
  <si>
    <t>Qty of</t>
  </si>
  <si>
    <t>Decatur, TX</t>
  </si>
  <si>
    <t>Harvey, LA</t>
  </si>
  <si>
    <t>Lafayette, LA</t>
  </si>
  <si>
    <t>Broussard, LA</t>
  </si>
  <si>
    <t>Maurice, LA</t>
  </si>
  <si>
    <t>New Iberria, LA</t>
  </si>
  <si>
    <t>Kilgore, TX</t>
  </si>
  <si>
    <t>Longview, TX</t>
  </si>
  <si>
    <t>Houston, TX</t>
  </si>
  <si>
    <t>Alice, TX</t>
  </si>
  <si>
    <t>Liberty, TX</t>
  </si>
  <si>
    <t>Victoria, TX</t>
  </si>
  <si>
    <t>Laredo, TX</t>
  </si>
  <si>
    <t>Clinton, OK</t>
  </si>
  <si>
    <t>Elk City, OK</t>
  </si>
  <si>
    <t>McAlester, OK</t>
  </si>
  <si>
    <t>Woodward, OK</t>
  </si>
  <si>
    <t>El Reno, OK</t>
  </si>
  <si>
    <t>Duncan, OK</t>
  </si>
  <si>
    <t>Mineral Wells, TX</t>
  </si>
  <si>
    <t>Grande Junction, CO</t>
  </si>
  <si>
    <t>Rock Springs, WY</t>
  </si>
  <si>
    <t>Trinidad, WY</t>
  </si>
  <si>
    <t>IPS (Bin Ham)</t>
  </si>
  <si>
    <t>Al Ghaith</t>
  </si>
  <si>
    <t>Total: Far East incl Russia</t>
  </si>
  <si>
    <t>Huabei Oilfield</t>
  </si>
  <si>
    <t>Daqing Oilfield</t>
  </si>
  <si>
    <t>Liaohe Oilfield</t>
  </si>
  <si>
    <t>Jilin Oilfield</t>
  </si>
  <si>
    <t>Dagang Oilfield</t>
  </si>
  <si>
    <t>Zhongyuan Oilfield</t>
  </si>
  <si>
    <t>Henan Oilfield</t>
  </si>
  <si>
    <t>ACTIVE COIL UNITS - CHINA</t>
  </si>
  <si>
    <t>CHINA Oilfields</t>
  </si>
  <si>
    <t>Sichuan Oilfield</t>
  </si>
  <si>
    <t>Changqing Oilfield</t>
  </si>
  <si>
    <t>Tuha Oilfield</t>
  </si>
  <si>
    <t>Tarim Oilfield</t>
  </si>
  <si>
    <t xml:space="preserve">COSL - Halliburton </t>
  </si>
  <si>
    <t>C &amp; J Coiled Tubing</t>
  </si>
  <si>
    <t>Calfrac (Canada)</t>
  </si>
  <si>
    <t>BJ Services (USA)</t>
  </si>
  <si>
    <r>
      <t xml:space="preserve">Azerbaijan </t>
    </r>
    <r>
      <rPr>
        <sz val="10"/>
        <color indexed="10"/>
        <rFont val="Arial"/>
        <family val="2"/>
      </rPr>
      <t>- Brkdn on Russia tab</t>
    </r>
  </si>
  <si>
    <r>
      <t>Ukraine</t>
    </r>
    <r>
      <rPr>
        <sz val="10"/>
        <color indexed="10"/>
        <rFont val="Arial"/>
        <family val="2"/>
      </rPr>
      <t xml:space="preserve"> - Brkdn on Russia tab</t>
    </r>
  </si>
  <si>
    <r>
      <t xml:space="preserve">Russia </t>
    </r>
    <r>
      <rPr>
        <sz val="10"/>
        <color indexed="10"/>
        <rFont val="Arial"/>
        <family val="2"/>
      </rPr>
      <t>- Brkdn on Russia tab</t>
    </r>
  </si>
  <si>
    <t>Venezuela - Trinidad</t>
  </si>
  <si>
    <t>(not incl BJ)</t>
  </si>
  <si>
    <t>CTU's not by Oilfield name</t>
  </si>
  <si>
    <t>Correct Coil Tubing</t>
  </si>
  <si>
    <t>CT Frac</t>
  </si>
  <si>
    <t>Black Jack Coil Tubing</t>
  </si>
  <si>
    <t>Cen-Alta Well Servicing Corp. (SSI - N2)</t>
  </si>
  <si>
    <t>High Arctic</t>
  </si>
  <si>
    <t>Hunter Coil - Sylvan Lake</t>
  </si>
  <si>
    <t>Nitro-Pro</t>
  </si>
  <si>
    <t>TWB Transfer</t>
  </si>
  <si>
    <t>USICO Industrial</t>
  </si>
  <si>
    <t>Xtreme</t>
  </si>
  <si>
    <t>CTFU's</t>
  </si>
  <si>
    <t>Midland , TX</t>
  </si>
  <si>
    <t>Gulf Coast CT</t>
  </si>
  <si>
    <t>Coil Tubing Services</t>
  </si>
  <si>
    <t>Bridgeport, TX</t>
  </si>
  <si>
    <t>Total North Texas:</t>
  </si>
  <si>
    <t>TOTAL: USA (incl Alaska)</t>
  </si>
  <si>
    <t>Total for all TEXAS:</t>
  </si>
  <si>
    <t>Riverton, WY</t>
  </si>
  <si>
    <t>Wyoming</t>
  </si>
  <si>
    <t>Weatherford</t>
  </si>
  <si>
    <t>Algeria</t>
  </si>
  <si>
    <t>2007 Total</t>
  </si>
  <si>
    <t>Yr / Yr Increase:</t>
  </si>
  <si>
    <t>Total</t>
  </si>
  <si>
    <r>
      <t xml:space="preserve">China </t>
    </r>
    <r>
      <rPr>
        <sz val="10"/>
        <color indexed="10"/>
        <rFont val="Arial"/>
        <family val="2"/>
      </rPr>
      <t xml:space="preserve">- Brkdn on China tab </t>
    </r>
  </si>
  <si>
    <t>N/A</t>
  </si>
  <si>
    <t>Canada</t>
  </si>
  <si>
    <t>United States</t>
  </si>
  <si>
    <t>Europe &amp; Africa</t>
  </si>
  <si>
    <t>N</t>
  </si>
  <si>
    <t>O</t>
  </si>
  <si>
    <t>C</t>
  </si>
  <si>
    <t>U</t>
  </si>
  <si>
    <t>T</t>
  </si>
  <si>
    <t>D</t>
  </si>
  <si>
    <t>E</t>
  </si>
  <si>
    <t>I</t>
  </si>
  <si>
    <t>Subtotal Int'l</t>
  </si>
  <si>
    <t>*Far East</t>
  </si>
  <si>
    <t>*India</t>
  </si>
  <si>
    <t>*Pakistan</t>
  </si>
  <si>
    <t>*China</t>
  </si>
  <si>
    <t>*Russia / China</t>
  </si>
  <si>
    <t>*India / Pakistan</t>
  </si>
  <si>
    <t>Total World Count</t>
  </si>
  <si>
    <t>Gin - Mac Coiled Tubing Ltd.</t>
  </si>
  <si>
    <t>Ukrneft</t>
  </si>
  <si>
    <t>Burgaz</t>
  </si>
  <si>
    <t>Koltubing Service</t>
  </si>
  <si>
    <t>Lukoil - Kalinigradmorneft</t>
  </si>
  <si>
    <t>Russia</t>
  </si>
  <si>
    <t>Baker</t>
  </si>
  <si>
    <t>Shengli Oilfield - (Sinopec)</t>
  </si>
  <si>
    <t>CNPC - ? Fields</t>
  </si>
  <si>
    <t>CNOOC - ? Fields</t>
  </si>
  <si>
    <t>COSO - ? Fields</t>
  </si>
  <si>
    <t>BJ Services (see also: Dyna-Coil)</t>
  </si>
  <si>
    <t>Ensign Grp - Champion Drilling (CTD's)</t>
  </si>
  <si>
    <t xml:space="preserve">USA </t>
  </si>
  <si>
    <t>North Africa</t>
  </si>
  <si>
    <t>Europe &amp; North Sea</t>
  </si>
  <si>
    <t>Latin America</t>
  </si>
  <si>
    <t>Karamayi Oilfield</t>
  </si>
  <si>
    <t>Jiabghan Oilfield</t>
  </si>
  <si>
    <t>International  CTU Operators</t>
  </si>
  <si>
    <t>Arcadia, LA</t>
  </si>
  <si>
    <t>Great White Pressure Control</t>
  </si>
  <si>
    <t>Elite Coiled Tubing</t>
  </si>
  <si>
    <t>Kilgore / Shreveport</t>
  </si>
  <si>
    <t>IPS Energy (Procoil)</t>
  </si>
  <si>
    <t>Ruston, LA</t>
  </si>
  <si>
    <t>Robstown, TX</t>
  </si>
  <si>
    <t>Edinburg</t>
  </si>
  <si>
    <t>WEST TEXAS:</t>
  </si>
  <si>
    <t>Lariat</t>
  </si>
  <si>
    <t>New Force Energy</t>
  </si>
  <si>
    <t>Abilene, TX</t>
  </si>
  <si>
    <t>Torqued-Up Oilfield Services</t>
  </si>
  <si>
    <t>Minton, TX</t>
  </si>
  <si>
    <t>Alvarado, TX</t>
  </si>
  <si>
    <t>Tucker Energy</t>
  </si>
  <si>
    <t>Clebum, TX</t>
  </si>
  <si>
    <t>NORTH TEXAS - new area @ 2007Count</t>
  </si>
  <si>
    <t>SOUTH LOUISIANA:</t>
  </si>
  <si>
    <t>OKLAHOMA:</t>
  </si>
  <si>
    <t>Conway, Arkansas</t>
  </si>
  <si>
    <t>Express Rentals</t>
  </si>
  <si>
    <t>Lindsay, OK</t>
  </si>
  <si>
    <t>Nabors / Pool Well Service</t>
  </si>
  <si>
    <t>TRB Oilfield</t>
  </si>
  <si>
    <t>WEST COAST:</t>
  </si>
  <si>
    <t>ROCKY MOUNTAINS:</t>
  </si>
  <si>
    <t>ALASKA:</t>
  </si>
  <si>
    <t>NORTH EASTERN UNITED STATES:</t>
  </si>
  <si>
    <t>Pennsylvania</t>
  </si>
  <si>
    <t>Advance Drilling Tech</t>
  </si>
  <si>
    <t>Yuma, CO</t>
  </si>
  <si>
    <t>Fruita, WY</t>
  </si>
  <si>
    <t>Energy Contractors</t>
  </si>
  <si>
    <t>Michigan/West Virginia</t>
  </si>
  <si>
    <t>Angleton, TX</t>
  </si>
  <si>
    <t>as of</t>
  </si>
  <si>
    <t>Increase in CTU's - Yr/Yr</t>
  </si>
  <si>
    <t>Intermed</t>
  </si>
  <si>
    <t>CTU's</t>
  </si>
  <si>
    <t>Chinese cos</t>
  </si>
  <si>
    <t>As of Jan 1, 2008</t>
  </si>
  <si>
    <t xml:space="preserve">Calfrac </t>
  </si>
  <si>
    <t xml:space="preserve">Command Coil Tubing </t>
  </si>
  <si>
    <t>Bonnett's (N2000 - Boreal)</t>
  </si>
  <si>
    <t>KAZAKHSTAN</t>
  </si>
  <si>
    <t>Mangistaumunaygaz</t>
  </si>
  <si>
    <t>Totals for Kazakhstan</t>
  </si>
  <si>
    <t>Totals for Belarus</t>
  </si>
  <si>
    <t>BELARUS</t>
  </si>
  <si>
    <t>Belorusneft</t>
  </si>
  <si>
    <t>Integra</t>
  </si>
  <si>
    <t>Nignevartovskiy KRS</t>
  </si>
  <si>
    <t>Schlumberger (USA)</t>
  </si>
  <si>
    <t>Sibyrtansservice</t>
  </si>
  <si>
    <t>Newco (Trican - Canada)</t>
  </si>
  <si>
    <t>Premium CT / Energy</t>
  </si>
  <si>
    <t>Appalachian Well Services</t>
  </si>
  <si>
    <t>2008 Total</t>
  </si>
  <si>
    <r>
      <t xml:space="preserve">Belarus </t>
    </r>
    <r>
      <rPr>
        <sz val="10"/>
        <color indexed="10"/>
        <rFont val="Arial"/>
        <family val="2"/>
      </rPr>
      <t>- Brkdn on Russia tab</t>
    </r>
  </si>
  <si>
    <r>
      <t>Kazakhstan</t>
    </r>
    <r>
      <rPr>
        <sz val="10"/>
        <color indexed="10"/>
        <rFont val="Arial"/>
        <family val="2"/>
      </rPr>
      <t xml:space="preserve"> - Brkdn on Russia tab</t>
    </r>
  </si>
  <si>
    <t>Yemen</t>
  </si>
  <si>
    <t>Wellserve (Q-Serv)</t>
  </si>
  <si>
    <r>
      <t xml:space="preserve">PSL - </t>
    </r>
    <r>
      <rPr>
        <b/>
        <sz val="10"/>
        <color indexed="10"/>
        <rFont val="Arial"/>
        <family val="2"/>
      </rPr>
      <t>now Halliburton</t>
    </r>
  </si>
  <si>
    <t>NAPESCO</t>
  </si>
  <si>
    <r>
      <t xml:space="preserve">Wellserve </t>
    </r>
    <r>
      <rPr>
        <b/>
        <sz val="10"/>
        <color indexed="10"/>
        <rFont val="Arial"/>
        <family val="2"/>
      </rPr>
      <t>- now Q-Serv</t>
    </r>
  </si>
  <si>
    <t>557+</t>
  </si>
  <si>
    <t>1049+</t>
  </si>
  <si>
    <t>BJ-1  and   HES -1</t>
  </si>
  <si>
    <t>Anytime CT</t>
  </si>
  <si>
    <t>Calgary Sunrise</t>
  </si>
  <si>
    <t>Minot, ND</t>
  </si>
  <si>
    <t>E-Can - a Mullen Group company</t>
  </si>
  <si>
    <t>Snubco Pressure Control</t>
  </si>
  <si>
    <t>2006 &amp; 2007 ADJUSTED</t>
  </si>
  <si>
    <t>Jan.1</t>
  </si>
  <si>
    <t>Davis Coiled Tubing</t>
  </si>
  <si>
    <t>C&amp;J Coiled Tubing</t>
  </si>
  <si>
    <t>Marshall, TX</t>
  </si>
  <si>
    <t>Shreveport, LA</t>
  </si>
  <si>
    <t>Allis Chalmers</t>
  </si>
  <si>
    <t>Ft. Worth, TX</t>
  </si>
  <si>
    <t>Damascus, OK</t>
  </si>
  <si>
    <t>Appalachia Well Services</t>
  </si>
  <si>
    <t>2009 CTU Count:</t>
  </si>
  <si>
    <t xml:space="preserve"> 2008 CTU count:</t>
  </si>
  <si>
    <r>
      <t xml:space="preserve">ACTIVE COILED TUBING UNITS FOR THE UNITED STATES </t>
    </r>
    <r>
      <rPr>
        <b/>
        <sz val="10"/>
        <color indexed="10"/>
        <rFont val="Arial"/>
        <family val="2"/>
      </rPr>
      <t>@ January 1, 2009</t>
    </r>
  </si>
  <si>
    <t>2008 CTU Count for Russia:</t>
  </si>
  <si>
    <t>Black Warrior (Bobcat/Superior)</t>
  </si>
  <si>
    <r>
      <t>Allis-Chalmers (</t>
    </r>
    <r>
      <rPr>
        <sz val="10"/>
        <color indexed="8"/>
        <rFont val="Arial"/>
        <family val="2"/>
      </rPr>
      <t>Petro Rentals/Cap Coil)</t>
    </r>
  </si>
  <si>
    <r>
      <t>Allis-Chalmers (</t>
    </r>
    <r>
      <rPr>
        <sz val="10"/>
        <color indexed="8"/>
        <rFont val="Arial"/>
        <family val="0"/>
      </rPr>
      <t>Petro Rentals/Cap Coil)</t>
    </r>
  </si>
  <si>
    <r>
      <t xml:space="preserve">Black Warrior </t>
    </r>
    <r>
      <rPr>
        <sz val="10"/>
        <color indexed="8"/>
        <rFont val="Arial"/>
        <family val="0"/>
      </rPr>
      <t>(Bobcat/Superior)</t>
    </r>
  </si>
  <si>
    <r>
      <t xml:space="preserve">Wise Well Intervention </t>
    </r>
    <r>
      <rPr>
        <sz val="10"/>
        <color indexed="8"/>
        <rFont val="Arial"/>
        <family val="0"/>
      </rPr>
      <t>(was PET)</t>
    </r>
  </si>
  <si>
    <r>
      <t>Great White Pressure Control</t>
    </r>
    <r>
      <rPr>
        <sz val="10"/>
        <color indexed="8"/>
        <rFont val="Arial"/>
        <family val="0"/>
      </rPr>
      <t xml:space="preserve"> (Glo-Valve)</t>
    </r>
  </si>
  <si>
    <r>
      <t>Great White Press. Control</t>
    </r>
    <r>
      <rPr>
        <sz val="10"/>
        <color indexed="8"/>
        <rFont val="Arial"/>
        <family val="0"/>
      </rPr>
      <t>(was Pro-Petro / Glo-Valve)</t>
    </r>
  </si>
  <si>
    <r>
      <t xml:space="preserve">Excalibur </t>
    </r>
    <r>
      <rPr>
        <sz val="10"/>
        <color indexed="8"/>
        <rFont val="Arial"/>
        <family val="0"/>
      </rPr>
      <t>(was Torch Energy Advisors)</t>
    </r>
  </si>
  <si>
    <r>
      <t xml:space="preserve">Pioneer </t>
    </r>
    <r>
      <rPr>
        <sz val="10"/>
        <color indexed="8"/>
        <rFont val="Arial"/>
        <family val="0"/>
      </rPr>
      <t>(was Evergreen)</t>
    </r>
  </si>
  <si>
    <r>
      <t>Halliburton CT (</t>
    </r>
    <r>
      <rPr>
        <sz val="10"/>
        <color indexed="8"/>
        <rFont val="Arial"/>
        <family val="0"/>
      </rPr>
      <t>Frac )</t>
    </r>
  </si>
  <si>
    <r>
      <t xml:space="preserve">Key Energy </t>
    </r>
    <r>
      <rPr>
        <sz val="10"/>
        <color indexed="8"/>
        <rFont val="Arial"/>
        <family val="0"/>
      </rPr>
      <t>(was Leader Energy)</t>
    </r>
  </si>
  <si>
    <r>
      <t xml:space="preserve">Maverick </t>
    </r>
    <r>
      <rPr>
        <sz val="10"/>
        <color indexed="8"/>
        <rFont val="Arial"/>
        <family val="0"/>
      </rPr>
      <t>(was Silverado CT)</t>
    </r>
  </si>
  <si>
    <r>
      <t xml:space="preserve">Key Energy </t>
    </r>
    <r>
      <rPr>
        <sz val="10"/>
        <color indexed="8"/>
        <rFont val="Arial"/>
        <family val="0"/>
      </rPr>
      <t>(was Leader Energy / Cement-Rite)</t>
    </r>
  </si>
  <si>
    <r>
      <t xml:space="preserve">Excalibur </t>
    </r>
    <r>
      <rPr>
        <sz val="10"/>
        <color indexed="8"/>
        <rFont val="Arial"/>
        <family val="2"/>
      </rPr>
      <t>(Torch Energy Advisors)</t>
    </r>
  </si>
  <si>
    <r>
      <t xml:space="preserve">Maverick </t>
    </r>
    <r>
      <rPr>
        <sz val="10"/>
        <color indexed="8"/>
        <rFont val="Arial"/>
        <family val="2"/>
      </rPr>
      <t>(Silverado CT)</t>
    </r>
  </si>
  <si>
    <r>
      <t xml:space="preserve">Pioneer </t>
    </r>
    <r>
      <rPr>
        <sz val="10"/>
        <color indexed="8"/>
        <rFont val="Arial"/>
        <family val="2"/>
      </rPr>
      <t>(was Evergreen)</t>
    </r>
  </si>
  <si>
    <t>Total Active US Units @ Jan.1, 2009</t>
  </si>
  <si>
    <t>Total Active CTU's in 2008</t>
  </si>
  <si>
    <t>2009 CTU Count for Russia &amp; Surrounding Countries</t>
  </si>
  <si>
    <t>2008 CTU Count for USSR &amp; Surrounding Countries:</t>
  </si>
  <si>
    <t>Western Energy Services</t>
  </si>
  <si>
    <t>Kuwait</t>
  </si>
  <si>
    <t>Update for Active Units as of January 1st - 2009</t>
  </si>
  <si>
    <t>Central Coil Tubing</t>
  </si>
  <si>
    <t>Danco Coil Tubing</t>
  </si>
  <si>
    <t>Dyna-Coil (capillary) - Purchased by BJ Services 2006</t>
  </si>
  <si>
    <t>Downton Oilfield Services - 2 Field Spoolers - 0 CTU's</t>
  </si>
  <si>
    <t>RJ Hoffman Holdings</t>
  </si>
  <si>
    <t>Kamber (Fort St. John, BC)</t>
  </si>
  <si>
    <t>Leader Energy (6 of 17 N2 Pumpers moved to USA)</t>
  </si>
  <si>
    <t>Maple Creek Endless Tubing</t>
  </si>
  <si>
    <t>Midwest Coil Tubing</t>
  </si>
  <si>
    <t>Nabors Blue Sky (Airborne) CTU &amp; N2 Units 4 sale</t>
  </si>
  <si>
    <t>Northern N2 (Grande Prairie, AB)</t>
  </si>
  <si>
    <t>Quattro Energy Services Inc.</t>
  </si>
  <si>
    <t>Rock Solid CT</t>
  </si>
  <si>
    <t>Silverline Coil / Tools</t>
  </si>
  <si>
    <t>Talisman Energy - Lake Erie, ON.</t>
  </si>
  <si>
    <t>Taz Well Servicing (N2 Unit is a Bodyload)</t>
  </si>
  <si>
    <t>Trailblazer Drilling (moved 2 units to USA)</t>
  </si>
  <si>
    <t>Weatherford (Edmonton)</t>
  </si>
  <si>
    <t>3 - 4 sale</t>
  </si>
  <si>
    <t>Western in USA - 2 CTU's and 6 N2 Pumpers Tex &amp; Ark</t>
  </si>
  <si>
    <t>CTU</t>
  </si>
  <si>
    <t>Cos</t>
  </si>
  <si>
    <t>1-Jan-09 Totals:</t>
  </si>
  <si>
    <t>Total CT Shipments</t>
  </si>
  <si>
    <t>INTERNATIONAL:</t>
  </si>
  <si>
    <t>Gulf Drlg &amp; Maint Co. (GDMC)</t>
  </si>
  <si>
    <t>S&amp;S shipped in 2008</t>
  </si>
  <si>
    <t>Hydra Rig shipped in 2008</t>
  </si>
  <si>
    <t>Highlander &amp; Kline Intl - JV</t>
  </si>
  <si>
    <t>Total @ Jan 1, 2009</t>
  </si>
  <si>
    <t>FracJet (Russian Co.)</t>
  </si>
  <si>
    <r>
      <t xml:space="preserve">Schlumberger (USA) </t>
    </r>
    <r>
      <rPr>
        <b/>
        <sz val="10"/>
        <color indexed="10"/>
        <rFont val="Arial"/>
        <family val="2"/>
      </rPr>
      <t>(3 min )</t>
    </r>
  </si>
  <si>
    <t>Altair-neft-trans</t>
  </si>
  <si>
    <t>BurKan</t>
  </si>
  <si>
    <t>Coilservis (Borets)</t>
  </si>
  <si>
    <t>Catoil</t>
  </si>
  <si>
    <t>Naryanmarneftegaz</t>
  </si>
  <si>
    <t>Orenburg Ugpodzemremont</t>
  </si>
  <si>
    <t>Rusimperial</t>
  </si>
  <si>
    <t>Samotlor-Servis</t>
  </si>
  <si>
    <t>Surgutneftegaz (24 CTU's + 1 CTD's)</t>
  </si>
  <si>
    <t>2009 CTU Count for Russia:</t>
  </si>
  <si>
    <t>Active CTU's @ 01-Jan-2009</t>
  </si>
  <si>
    <t>Jan.01.08</t>
  </si>
  <si>
    <t>Advance Coil Tubing</t>
  </si>
  <si>
    <t>CTFrac</t>
  </si>
  <si>
    <t>East</t>
  </si>
  <si>
    <t>Totals</t>
  </si>
  <si>
    <t>Flint Energy</t>
  </si>
  <si>
    <t>Net +/-</t>
  </si>
  <si>
    <t>Roadrunner Coiled Tubing</t>
  </si>
  <si>
    <r>
      <t>Wise Well Intervention</t>
    </r>
    <r>
      <rPr>
        <sz val="10"/>
        <color indexed="8"/>
        <rFont val="Arial"/>
        <family val="0"/>
      </rPr>
      <t xml:space="preserve"> (incl. 4 Dynastar units)</t>
    </r>
  </si>
  <si>
    <t>Highlander &amp; Kline</t>
  </si>
  <si>
    <t>Approx</t>
  </si>
  <si>
    <t>Qty</t>
  </si>
  <si>
    <t>2009 Total</t>
  </si>
  <si>
    <r>
      <t>2006</t>
    </r>
    <r>
      <rPr>
        <sz val="10"/>
        <rFont val="Arial"/>
        <family val="2"/>
      </rPr>
      <t xml:space="preserve"> Total</t>
    </r>
  </si>
  <si>
    <t xml:space="preserve">Yr/Yr </t>
  </si>
  <si>
    <t>Change</t>
  </si>
  <si>
    <r>
      <t>Allstar CT -</t>
    </r>
    <r>
      <rPr>
        <b/>
        <sz val="10"/>
        <color indexed="8"/>
        <rFont val="Arial"/>
        <family val="2"/>
      </rPr>
      <t xml:space="preserve"> See Eveready</t>
    </r>
  </si>
  <si>
    <r>
      <t>B &amp; M Coiled Tubing -</t>
    </r>
    <r>
      <rPr>
        <sz val="10"/>
        <color indexed="8"/>
        <rFont val="Arial"/>
        <family val="2"/>
      </rPr>
      <t xml:space="preserve"> leased to Mid-West/Western Energy</t>
    </r>
  </si>
  <si>
    <r>
      <t xml:space="preserve">Big Eagle </t>
    </r>
    <r>
      <rPr>
        <sz val="10"/>
        <color indexed="8"/>
        <rFont val="Arial"/>
        <family val="2"/>
      </rPr>
      <t>- see Coil Tech CT Srvcs (+ N2)</t>
    </r>
  </si>
  <si>
    <r>
      <t>Blackwatch Energy Trust -</t>
    </r>
    <r>
      <rPr>
        <sz val="10"/>
        <color indexed="8"/>
        <rFont val="Arial"/>
        <family val="2"/>
      </rPr>
      <t xml:space="preserve"> sold or selling all 18 units</t>
    </r>
  </si>
  <si>
    <r>
      <t>Canadian Coiled Tubing</t>
    </r>
    <r>
      <rPr>
        <sz val="10"/>
        <color indexed="8"/>
        <rFont val="Arial"/>
        <family val="2"/>
      </rPr>
      <t xml:space="preserve"> - acquired by Essential Energy Trust</t>
    </r>
  </si>
  <si>
    <r>
      <t>Century Oilfield Services Inc.</t>
    </r>
    <r>
      <rPr>
        <sz val="10"/>
        <color indexed="8"/>
        <rFont val="Arial"/>
        <family val="2"/>
      </rPr>
      <t xml:space="preserve"> (incl former FracSource)</t>
    </r>
  </si>
  <si>
    <r>
      <t xml:space="preserve">CoilTech - purchased by  Big Eagle </t>
    </r>
    <r>
      <rPr>
        <sz val="10"/>
        <color indexed="8"/>
        <rFont val="Arial"/>
        <family val="2"/>
      </rPr>
      <t>(sold 1 unit to Trican)</t>
    </r>
  </si>
  <si>
    <r>
      <t xml:space="preserve">CTC Energy Srvcs </t>
    </r>
    <r>
      <rPr>
        <sz val="10"/>
        <color indexed="8"/>
        <rFont val="Arial"/>
        <family val="2"/>
      </rPr>
      <t>- acquired by Essential Energy Services Trust</t>
    </r>
  </si>
  <si>
    <r>
      <t>DynaStar Energy Srvcs</t>
    </r>
    <r>
      <rPr>
        <b/>
        <sz val="10"/>
        <color indexed="8"/>
        <rFont val="Arial"/>
        <family val="2"/>
      </rPr>
      <t xml:space="preserve">/Wise Well Intervention-USA </t>
    </r>
    <r>
      <rPr>
        <sz val="10"/>
        <color indexed="8"/>
        <rFont val="Arial"/>
        <family val="2"/>
      </rPr>
      <t>(moved 4 to USA)</t>
    </r>
  </si>
  <si>
    <r>
      <t xml:space="preserve">Essential Energy Trust </t>
    </r>
    <r>
      <rPr>
        <sz val="10"/>
        <color indexed="8"/>
        <rFont val="Arial"/>
        <family val="2"/>
      </rPr>
      <t xml:space="preserve">- CTC, Cdn CT, Endless Tubing + Kodiak </t>
    </r>
  </si>
  <si>
    <r>
      <t xml:space="preserve">Eveready Income Fund </t>
    </r>
    <r>
      <rPr>
        <sz val="10"/>
        <color indexed="8"/>
        <rFont val="Arial"/>
        <family val="2"/>
      </rPr>
      <t>(includes former Winterhawk &amp; Allstar)</t>
    </r>
  </si>
  <si>
    <r>
      <t xml:space="preserve">Frac Source </t>
    </r>
    <r>
      <rPr>
        <sz val="10"/>
        <color indexed="8"/>
        <rFont val="Arial"/>
        <family val="2"/>
      </rPr>
      <t>(sold units to Century Oilfield Srvcs - 2008)</t>
    </r>
  </si>
  <si>
    <r>
      <t>Iron Horse (</t>
    </r>
    <r>
      <rPr>
        <sz val="10"/>
        <color indexed="8"/>
        <rFont val="Arial"/>
        <family val="2"/>
      </rPr>
      <t>2 units sold to Century)</t>
    </r>
  </si>
  <si>
    <r>
      <t>Kodiak CT -</t>
    </r>
    <r>
      <rPr>
        <b/>
        <sz val="10"/>
        <color indexed="8"/>
        <rFont val="Arial"/>
        <family val="2"/>
      </rPr>
      <t xml:space="preserve"> see Essential Energy Trust</t>
    </r>
  </si>
  <si>
    <r>
      <t xml:space="preserve">ProN2 (85m3) </t>
    </r>
    <r>
      <rPr>
        <sz val="10"/>
        <color indexed="8"/>
        <rFont val="Arial"/>
        <family val="2"/>
      </rPr>
      <t>(1 of 2 sold to Western for USA)</t>
    </r>
  </si>
  <si>
    <r>
      <t xml:space="preserve">Red Arrow CT - </t>
    </r>
    <r>
      <rPr>
        <sz val="10"/>
        <color indexed="8"/>
        <rFont val="Arial"/>
        <family val="2"/>
      </rPr>
      <t>leased to Mid-West / Western</t>
    </r>
  </si>
  <si>
    <r>
      <t xml:space="preserve">Sanjel </t>
    </r>
    <r>
      <rPr>
        <sz val="10"/>
        <color indexed="8"/>
        <rFont val="Arial"/>
        <family val="2"/>
      </rPr>
      <t>(+ 13 in USA)</t>
    </r>
  </si>
  <si>
    <r>
      <t xml:space="preserve">Technicoil </t>
    </r>
    <r>
      <rPr>
        <sz val="10"/>
        <color indexed="8"/>
        <rFont val="Arial"/>
        <family val="2"/>
      </rPr>
      <t>(2 of the 7 CTD's are parked)</t>
    </r>
  </si>
  <si>
    <r>
      <t xml:space="preserve">T-Rock CT Servcies (acquired Ram CT - 2007)  </t>
    </r>
    <r>
      <rPr>
        <b/>
        <sz val="10"/>
        <color indexed="8"/>
        <rFont val="Arial"/>
        <family val="2"/>
      </rPr>
      <t xml:space="preserve"> ?????</t>
    </r>
  </si>
  <si>
    <r>
      <t xml:space="preserve">Trican Well Service </t>
    </r>
    <r>
      <rPr>
        <sz val="10"/>
        <color indexed="8"/>
        <rFont val="Arial"/>
        <family val="2"/>
      </rPr>
      <t>(some Cdn units sent to overseas ops)</t>
    </r>
  </si>
  <si>
    <r>
      <t xml:space="preserve">Ventures North </t>
    </r>
    <r>
      <rPr>
        <sz val="10"/>
        <color indexed="8"/>
        <rFont val="Arial"/>
        <family val="2"/>
      </rPr>
      <t>( Tom Richards) Tom Trucking</t>
    </r>
  </si>
  <si>
    <r>
      <t xml:space="preserve">StimSol </t>
    </r>
    <r>
      <rPr>
        <sz val="10"/>
        <color indexed="8"/>
        <rFont val="Arial"/>
        <family val="2"/>
      </rPr>
      <t xml:space="preserve">(Western Energy Services) </t>
    </r>
    <r>
      <rPr>
        <b/>
        <sz val="10"/>
        <color indexed="8"/>
        <rFont val="Arial"/>
        <family val="2"/>
      </rPr>
      <t>UNITS FOR SALE</t>
    </r>
  </si>
  <si>
    <r>
      <t xml:space="preserve">Winterhawk Enterprises Ltd. - </t>
    </r>
    <r>
      <rPr>
        <b/>
        <sz val="10"/>
        <color indexed="8"/>
        <rFont val="Arial"/>
        <family val="2"/>
      </rPr>
      <t>See Eveready</t>
    </r>
  </si>
  <si>
    <r>
      <t xml:space="preserve">Xtreme </t>
    </r>
    <r>
      <rPr>
        <sz val="10"/>
        <color indexed="8"/>
        <rFont val="Arial"/>
        <family val="2"/>
      </rPr>
      <t>(2 Canada &amp; 7 in USA)</t>
    </r>
  </si>
  <si>
    <t xml:space="preserve">As of </t>
  </si>
  <si>
    <t>Number of CT Companies in USA</t>
  </si>
  <si>
    <t xml:space="preserve">53  CT Cos operating CTU's  in Russia @ Jan. 1, 2009 </t>
  </si>
  <si>
    <t>2005 Total: 615</t>
  </si>
  <si>
    <t>69  - Companies operating CTU's in Canada @ Jan 2009</t>
  </si>
  <si>
    <t>Updated 22-Jan-2009 - LT</t>
  </si>
  <si>
    <r>
      <t xml:space="preserve">Great White Pressure Control </t>
    </r>
    <r>
      <rPr>
        <sz val="10"/>
        <color indexed="8"/>
        <rFont val="Arial"/>
        <family val="2"/>
      </rPr>
      <t>(Glo-Valve)</t>
    </r>
  </si>
  <si>
    <r>
      <t xml:space="preserve">Wise Well Intervention </t>
    </r>
    <r>
      <rPr>
        <sz val="10"/>
        <color indexed="8"/>
        <rFont val="Arial"/>
        <family val="2"/>
      </rPr>
      <t>(PET, incl Dynastar)</t>
    </r>
  </si>
  <si>
    <t>of shipments</t>
  </si>
  <si>
    <t>of Coil Tubing</t>
  </si>
  <si>
    <t>from Manufacturers</t>
  </si>
  <si>
    <t>per Geographic Area</t>
  </si>
  <si>
    <t xml:space="preserve">Historical Percentage </t>
  </si>
  <si>
    <t>Note:</t>
  </si>
  <si>
    <t>Those China stats have been revised and the years 2008 &amp; 2009 are believed to be accurate</t>
  </si>
  <si>
    <t>2008 - Several operators reported parking &amp; scrapping oler units and replacing with 2007 "builds"</t>
  </si>
  <si>
    <t>This resulted in increases / decreases in stats for specific geographic regions.</t>
  </si>
  <si>
    <t>On previous surveys, stats for China from 2005 - 2007 were proven not to have been valid</t>
  </si>
  <si>
    <t>"Active" CTU's are those that would have been active had the world economy remained viable.</t>
  </si>
  <si>
    <t>No figures are yet available for direct CT shipments to Russia</t>
  </si>
  <si>
    <t>Active Coiled Tubing Unit Counts - assembled by Les Tomlin ( tomlinl@shaw.ca ) les.tomlin@trican.ca</t>
  </si>
  <si>
    <r>
      <t xml:space="preserve">NORTH </t>
    </r>
    <r>
      <rPr>
        <sz val="10"/>
        <rFont val="Arial"/>
        <family val="0"/>
      </rPr>
      <t>- all areas north of Edmonton including northern BC</t>
    </r>
  </si>
  <si>
    <r>
      <t>EAST</t>
    </r>
    <r>
      <rPr>
        <sz val="10"/>
        <rFont val="Arial"/>
        <family val="0"/>
      </rPr>
      <t xml:space="preserve"> - southern Saskatchewan </t>
    </r>
  </si>
  <si>
    <r>
      <t>SOUTH</t>
    </r>
    <r>
      <rPr>
        <sz val="10"/>
        <rFont val="Arial"/>
        <family val="0"/>
      </rPr>
      <t xml:space="preserve"> - southern AB - Medicine Hat to Estevan area</t>
    </r>
  </si>
  <si>
    <r>
      <t>CENTRAL</t>
    </r>
    <r>
      <rPr>
        <sz val="10"/>
        <rFont val="Arial"/>
        <family val="0"/>
      </rPr>
      <t xml:space="preserve"> - Central AB - Red Deer &amp; Lloydminster area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</si>
</sst>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2"/>
      <color indexed="12"/>
      <name val="Arial"/>
      <family val="0"/>
    </font>
    <font>
      <sz val="8"/>
      <color indexed="12"/>
      <name val="Arial"/>
      <family val="2"/>
    </font>
    <font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1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4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9" fontId="0" fillId="0" borderId="0" xfId="21" applyAlignment="1">
      <alignment horizontal="center"/>
    </xf>
    <xf numFmtId="9" fontId="1" fillId="0" borderId="0" xfId="21" applyFont="1" applyAlignment="1">
      <alignment horizontal="center"/>
    </xf>
    <xf numFmtId="9" fontId="0" fillId="0" borderId="0" xfId="21" applyFont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2" fillId="0" borderId="0" xfId="20" applyAlignment="1">
      <alignment/>
    </xf>
    <xf numFmtId="9" fontId="4" fillId="2" borderId="0" xfId="21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20" applyFont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3" borderId="0" xfId="0" applyFont="1" applyFill="1" applyAlignment="1">
      <alignment horizontal="center"/>
    </xf>
    <xf numFmtId="17" fontId="6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9" fontId="4" fillId="0" borderId="0" xfId="21" applyFont="1" applyAlignment="1">
      <alignment horizontal="center"/>
    </xf>
    <xf numFmtId="0" fontId="0" fillId="2" borderId="0" xfId="0" applyFont="1" applyFill="1" applyAlignment="1">
      <alignment horizontal="center"/>
    </xf>
    <xf numFmtId="0" fontId="13" fillId="5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5" fillId="2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9" fontId="12" fillId="0" borderId="0" xfId="21" applyFont="1" applyAlignment="1">
      <alignment horizontal="center"/>
    </xf>
    <xf numFmtId="0" fontId="12" fillId="0" borderId="0" xfId="0" applyFont="1" applyAlignment="1">
      <alignment/>
    </xf>
    <xf numFmtId="9" fontId="12" fillId="0" borderId="0" xfId="21" applyFont="1" applyAlignment="1">
      <alignment horizontal="center"/>
    </xf>
    <xf numFmtId="0" fontId="0" fillId="0" borderId="0" xfId="0" applyFont="1" applyAlignment="1">
      <alignment horizontal="left"/>
    </xf>
    <xf numFmtId="9" fontId="6" fillId="0" borderId="0" xfId="2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/>
    </xf>
    <xf numFmtId="16" fontId="1" fillId="2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" fontId="10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2" borderId="0" xfId="0" applyFont="1" applyFill="1" applyAlignment="1">
      <alignment/>
    </xf>
    <xf numFmtId="0" fontId="5" fillId="6" borderId="0" xfId="0" applyFont="1" applyFill="1" applyAlignment="1">
      <alignment/>
    </xf>
    <xf numFmtId="0" fontId="13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 horizontal="center"/>
    </xf>
    <xf numFmtId="0" fontId="14" fillId="5" borderId="0" xfId="0" applyFont="1" applyFill="1" applyAlignment="1">
      <alignment/>
    </xf>
    <xf numFmtId="0" fontId="18" fillId="2" borderId="0" xfId="0" applyFont="1" applyFill="1" applyAlignment="1">
      <alignment/>
    </xf>
    <xf numFmtId="0" fontId="21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9" fontId="14" fillId="0" borderId="0" xfId="21" applyFont="1" applyAlignment="1">
      <alignment horizontal="center"/>
    </xf>
    <xf numFmtId="0" fontId="5" fillId="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15" fontId="1" fillId="4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15" fontId="0" fillId="4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4" borderId="0" xfId="0" applyFont="1" applyFill="1" applyAlignment="1" quotePrefix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9" fontId="0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9" fontId="5" fillId="0" borderId="0" xfId="21" applyFont="1" applyAlignment="1">
      <alignment horizontal="center"/>
    </xf>
    <xf numFmtId="0" fontId="1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9.7109375" style="1" customWidth="1"/>
    <col min="2" max="2" width="6.421875" style="13" bestFit="1" customWidth="1"/>
    <col min="3" max="3" width="5.57421875" style="13" customWidth="1"/>
    <col min="4" max="4" width="6.421875" style="13" bestFit="1" customWidth="1"/>
    <col min="5" max="5" width="5.421875" style="13" customWidth="1"/>
    <col min="6" max="6" width="6.28125" style="13" customWidth="1"/>
    <col min="7" max="7" width="5.00390625" style="13" bestFit="1" customWidth="1"/>
    <col min="8" max="9" width="6.421875" style="13" bestFit="1" customWidth="1"/>
    <col min="10" max="10" width="7.7109375" style="13" bestFit="1" customWidth="1"/>
    <col min="11" max="13" width="6.421875" style="13" bestFit="1" customWidth="1"/>
    <col min="14" max="14" width="6.421875" style="15" bestFit="1" customWidth="1"/>
    <col min="15" max="15" width="6.421875" style="3" bestFit="1" customWidth="1"/>
    <col min="16" max="16" width="11.28125" style="38" customWidth="1"/>
    <col min="17" max="17" width="19.28125" style="0" customWidth="1"/>
  </cols>
  <sheetData>
    <row r="1" spans="1:2" ht="12.75">
      <c r="A1" s="135" t="s">
        <v>495</v>
      </c>
      <c r="B1" s="91"/>
    </row>
    <row r="2" spans="1:16" s="1" customFormat="1" ht="12.75">
      <c r="A2" s="1" t="s">
        <v>510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5"/>
      <c r="O2" s="3"/>
      <c r="P2" s="39"/>
    </row>
    <row r="3" ht="12.75">
      <c r="P3" s="58" t="s">
        <v>464</v>
      </c>
    </row>
    <row r="4" spans="2:16" s="1" customFormat="1" ht="12.75">
      <c r="B4" s="20">
        <v>1996</v>
      </c>
      <c r="C4" s="13">
        <v>1997</v>
      </c>
      <c r="D4" s="20">
        <v>1998</v>
      </c>
      <c r="E4" s="13">
        <v>1999</v>
      </c>
      <c r="F4" s="20">
        <v>2000</v>
      </c>
      <c r="G4" s="13">
        <v>2001</v>
      </c>
      <c r="H4" s="20">
        <v>2002</v>
      </c>
      <c r="I4" s="13">
        <v>2003</v>
      </c>
      <c r="J4" s="20">
        <v>2004</v>
      </c>
      <c r="K4" s="13">
        <v>2005</v>
      </c>
      <c r="L4" s="20">
        <v>2006</v>
      </c>
      <c r="M4" s="13">
        <v>2007</v>
      </c>
      <c r="N4" s="56">
        <v>2008</v>
      </c>
      <c r="O4" s="8">
        <v>2009</v>
      </c>
      <c r="P4" s="58" t="s">
        <v>465</v>
      </c>
    </row>
    <row r="5" spans="2:14" ht="12.75">
      <c r="B5" s="20"/>
      <c r="D5" s="20"/>
      <c r="F5" s="20"/>
      <c r="H5" s="20"/>
      <c r="J5" s="20"/>
      <c r="L5" s="20"/>
      <c r="N5" s="56"/>
    </row>
    <row r="6" spans="1:16" s="76" customFormat="1" ht="15.75">
      <c r="A6" s="24" t="s">
        <v>275</v>
      </c>
      <c r="B6" s="98">
        <v>614</v>
      </c>
      <c r="C6" s="98" t="s">
        <v>256</v>
      </c>
      <c r="D6" s="98" t="s">
        <v>256</v>
      </c>
      <c r="E6" s="98">
        <f>SUM(E9:E27)</f>
        <v>761</v>
      </c>
      <c r="F6" s="98">
        <f aca="true" t="shared" si="0" ref="F6:L6">SUM(F9:F27)</f>
        <v>807</v>
      </c>
      <c r="G6" s="98">
        <f t="shared" si="0"/>
        <v>841</v>
      </c>
      <c r="H6" s="98">
        <f t="shared" si="0"/>
        <v>1039</v>
      </c>
      <c r="I6" s="98">
        <f t="shared" si="0"/>
        <v>1049</v>
      </c>
      <c r="J6" s="98" t="s">
        <v>363</v>
      </c>
      <c r="K6" s="98">
        <f>SUM(K9:K27)</f>
        <v>1163</v>
      </c>
      <c r="L6" s="98">
        <f t="shared" si="0"/>
        <v>1323</v>
      </c>
      <c r="M6" s="98">
        <f>M9+M11+M29</f>
        <v>1454</v>
      </c>
      <c r="N6" s="119">
        <f>N29+N9+N11</f>
        <v>1615</v>
      </c>
      <c r="O6" s="120">
        <f>O9+O11+O29</f>
        <v>1704</v>
      </c>
      <c r="P6" s="121">
        <f>SUM(O6-N6)/O6</f>
        <v>0.052230046948356805</v>
      </c>
    </row>
    <row r="7" spans="2:16" s="1" customFormat="1" ht="12.75">
      <c r="B7" s="20"/>
      <c r="C7" s="13"/>
      <c r="D7" s="20"/>
      <c r="E7" s="13"/>
      <c r="F7" s="20"/>
      <c r="G7" s="13"/>
      <c r="H7" s="20"/>
      <c r="I7" s="13"/>
      <c r="J7" s="56" t="s">
        <v>260</v>
      </c>
      <c r="K7" s="13"/>
      <c r="L7" s="20"/>
      <c r="M7" s="13"/>
      <c r="N7" s="88"/>
      <c r="O7" s="3"/>
      <c r="P7" s="39"/>
    </row>
    <row r="8" spans="2:16" s="1" customFormat="1" ht="12.75">
      <c r="B8" s="20"/>
      <c r="C8" s="13"/>
      <c r="D8" s="20"/>
      <c r="E8" s="13"/>
      <c r="F8" s="20"/>
      <c r="G8" s="13"/>
      <c r="H8" s="20"/>
      <c r="I8" s="13"/>
      <c r="J8" s="56" t="s">
        <v>261</v>
      </c>
      <c r="K8" s="13"/>
      <c r="L8" s="20"/>
      <c r="M8" s="13"/>
      <c r="N8" s="88"/>
      <c r="O8" s="3"/>
      <c r="P8" s="39"/>
    </row>
    <row r="9" spans="1:16" s="1" customFormat="1" ht="12.75">
      <c r="A9" s="6" t="s">
        <v>257</v>
      </c>
      <c r="B9" s="20">
        <v>69</v>
      </c>
      <c r="C9" s="13">
        <v>85</v>
      </c>
      <c r="D9" s="20">
        <v>91</v>
      </c>
      <c r="E9" s="13">
        <v>120</v>
      </c>
      <c r="F9" s="20">
        <v>154</v>
      </c>
      <c r="G9" s="13">
        <v>192</v>
      </c>
      <c r="H9" s="20">
        <v>216</v>
      </c>
      <c r="I9" s="13">
        <v>239</v>
      </c>
      <c r="J9" s="56"/>
      <c r="K9" s="13">
        <v>311</v>
      </c>
      <c r="L9" s="20">
        <v>370</v>
      </c>
      <c r="M9" s="13">
        <v>446</v>
      </c>
      <c r="N9" s="88">
        <v>440</v>
      </c>
      <c r="O9" s="8">
        <f>'Canada.2009'!H107</f>
        <v>419</v>
      </c>
      <c r="P9" s="72">
        <f>SUM(O9-N9)/O9</f>
        <v>-0.050119331742243436</v>
      </c>
    </row>
    <row r="10" spans="2:16" s="1" customFormat="1" ht="12.75">
      <c r="B10" s="20"/>
      <c r="C10" s="13"/>
      <c r="D10" s="20"/>
      <c r="E10" s="13"/>
      <c r="F10" s="20"/>
      <c r="G10" s="13"/>
      <c r="H10" s="20"/>
      <c r="I10" s="13"/>
      <c r="J10" s="56" t="s">
        <v>262</v>
      </c>
      <c r="K10" s="13"/>
      <c r="L10" s="20"/>
      <c r="M10" s="13"/>
      <c r="N10" s="88"/>
      <c r="O10" s="3"/>
      <c r="P10" s="39"/>
    </row>
    <row r="11" spans="1:16" s="1" customFormat="1" ht="12.75">
      <c r="A11" s="6" t="s">
        <v>258</v>
      </c>
      <c r="B11" s="20" t="s">
        <v>256</v>
      </c>
      <c r="C11" s="13" t="s">
        <v>256</v>
      </c>
      <c r="D11" s="20" t="s">
        <v>256</v>
      </c>
      <c r="E11" s="13">
        <v>217</v>
      </c>
      <c r="F11" s="20">
        <v>229</v>
      </c>
      <c r="G11" s="13">
        <v>224</v>
      </c>
      <c r="H11" s="20">
        <v>280</v>
      </c>
      <c r="I11" s="13">
        <v>253</v>
      </c>
      <c r="J11" s="56" t="s">
        <v>261</v>
      </c>
      <c r="K11" s="13">
        <v>265</v>
      </c>
      <c r="L11" s="20">
        <v>295</v>
      </c>
      <c r="M11" s="13">
        <v>299</v>
      </c>
      <c r="N11" s="88">
        <f>'United States and Alaska.2009'!H54</f>
        <v>419</v>
      </c>
      <c r="O11" s="8">
        <f>'United States and Alaska.2009'!H51</f>
        <v>456</v>
      </c>
      <c r="P11" s="39">
        <f>SUM(O11-N11)/O11</f>
        <v>0.08114035087719298</v>
      </c>
    </row>
    <row r="12" spans="2:16" s="1" customFormat="1" ht="12.75">
      <c r="B12" s="20"/>
      <c r="C12" s="13"/>
      <c r="D12" s="20"/>
      <c r="E12" s="13"/>
      <c r="F12" s="20"/>
      <c r="G12" s="13"/>
      <c r="H12" s="20"/>
      <c r="I12" s="13"/>
      <c r="J12" s="56" t="s">
        <v>263</v>
      </c>
      <c r="K12" s="13"/>
      <c r="L12" s="20"/>
      <c r="M12" s="13"/>
      <c r="N12" s="88"/>
      <c r="O12" s="3"/>
      <c r="P12" s="39"/>
    </row>
    <row r="13" spans="1:16" s="1" customFormat="1" ht="12.75">
      <c r="A13" s="24" t="s">
        <v>431</v>
      </c>
      <c r="B13" s="20"/>
      <c r="C13" s="13"/>
      <c r="D13" s="20"/>
      <c r="E13" s="13"/>
      <c r="F13" s="20"/>
      <c r="G13" s="13"/>
      <c r="H13" s="20"/>
      <c r="I13" s="13"/>
      <c r="J13" s="56" t="s">
        <v>260</v>
      </c>
      <c r="K13" s="13"/>
      <c r="L13" s="20"/>
      <c r="M13" s="13"/>
      <c r="N13" s="56"/>
      <c r="O13" s="3"/>
      <c r="P13" s="39"/>
    </row>
    <row r="14" spans="2:16" s="1" customFormat="1" ht="12.75">
      <c r="B14" s="20"/>
      <c r="C14" s="13"/>
      <c r="D14" s="20"/>
      <c r="E14" s="13"/>
      <c r="F14" s="20"/>
      <c r="G14" s="13"/>
      <c r="H14" s="20"/>
      <c r="I14" s="13"/>
      <c r="J14" s="56" t="s">
        <v>264</v>
      </c>
      <c r="K14" s="13"/>
      <c r="L14" s="20"/>
      <c r="M14" s="13"/>
      <c r="N14" s="56"/>
      <c r="O14" s="3"/>
      <c r="P14" s="39"/>
    </row>
    <row r="15" spans="1:16" s="1" customFormat="1" ht="12.75">
      <c r="A15" s="1" t="s">
        <v>259</v>
      </c>
      <c r="B15" s="20" t="s">
        <v>256</v>
      </c>
      <c r="C15" s="13" t="s">
        <v>256</v>
      </c>
      <c r="D15" s="20" t="s">
        <v>256</v>
      </c>
      <c r="E15" s="13">
        <v>128</v>
      </c>
      <c r="F15" s="20">
        <v>128</v>
      </c>
      <c r="G15" s="13">
        <v>128</v>
      </c>
      <c r="H15" s="20">
        <v>144</v>
      </c>
      <c r="I15" s="13">
        <v>143</v>
      </c>
      <c r="J15" s="56"/>
      <c r="K15" s="13">
        <v>146</v>
      </c>
      <c r="L15" s="20">
        <v>150</v>
      </c>
      <c r="M15" s="13">
        <f>International!F78</f>
        <v>155</v>
      </c>
      <c r="N15" s="20">
        <f>International!G78</f>
        <v>154</v>
      </c>
      <c r="O15" s="8">
        <f>International!H78</f>
        <v>152</v>
      </c>
      <c r="P15" s="72">
        <f>SUM(O15-N15)/O15</f>
        <v>-0.013157894736842105</v>
      </c>
    </row>
    <row r="16" spans="2:16" s="1" customFormat="1" ht="12.75">
      <c r="B16" s="20"/>
      <c r="C16" s="13"/>
      <c r="D16" s="20"/>
      <c r="E16" s="13"/>
      <c r="F16" s="20"/>
      <c r="G16" s="13"/>
      <c r="H16" s="20"/>
      <c r="I16" s="13"/>
      <c r="J16" s="56" t="s">
        <v>265</v>
      </c>
      <c r="K16" s="13"/>
      <c r="L16" s="20"/>
      <c r="M16" s="13"/>
      <c r="N16" s="20"/>
      <c r="O16" s="3"/>
      <c r="P16" s="39"/>
    </row>
    <row r="17" spans="1:16" s="1" customFormat="1" ht="12.75">
      <c r="A17" s="1" t="s">
        <v>37</v>
      </c>
      <c r="B17" s="20" t="s">
        <v>256</v>
      </c>
      <c r="C17" s="13" t="s">
        <v>256</v>
      </c>
      <c r="D17" s="20" t="s">
        <v>256</v>
      </c>
      <c r="E17" s="13">
        <v>91</v>
      </c>
      <c r="F17" s="20">
        <v>91</v>
      </c>
      <c r="G17" s="13">
        <v>91</v>
      </c>
      <c r="H17" s="20">
        <v>107</v>
      </c>
      <c r="I17" s="13">
        <v>107</v>
      </c>
      <c r="J17" s="56" t="s">
        <v>261</v>
      </c>
      <c r="K17" s="13">
        <v>115</v>
      </c>
      <c r="L17" s="20">
        <v>123</v>
      </c>
      <c r="M17" s="13">
        <f>International!F62</f>
        <v>131</v>
      </c>
      <c r="N17" s="20">
        <f>International!G62</f>
        <v>138</v>
      </c>
      <c r="O17" s="8">
        <f>International!H62</f>
        <v>142</v>
      </c>
      <c r="P17" s="39">
        <f>SUM(O17-N17)/O17</f>
        <v>0.028169014084507043</v>
      </c>
    </row>
    <row r="18" spans="2:16" s="1" customFormat="1" ht="12.75">
      <c r="B18" s="20"/>
      <c r="C18" s="13"/>
      <c r="D18" s="20"/>
      <c r="E18" s="13"/>
      <c r="F18" s="20"/>
      <c r="G18" s="13"/>
      <c r="H18" s="20"/>
      <c r="I18" s="13"/>
      <c r="J18" s="56" t="s">
        <v>260</v>
      </c>
      <c r="K18" s="13"/>
      <c r="L18" s="20"/>
      <c r="M18" s="13"/>
      <c r="N18" s="20"/>
      <c r="O18" s="3"/>
      <c r="P18" s="39"/>
    </row>
    <row r="19" spans="1:16" s="1" customFormat="1" ht="12.75">
      <c r="A19" s="1" t="s">
        <v>21</v>
      </c>
      <c r="B19" s="20" t="s">
        <v>256</v>
      </c>
      <c r="C19" s="13" t="s">
        <v>256</v>
      </c>
      <c r="D19" s="20" t="s">
        <v>256</v>
      </c>
      <c r="E19" s="13">
        <v>106</v>
      </c>
      <c r="F19" s="20">
        <v>106</v>
      </c>
      <c r="G19" s="13">
        <v>106</v>
      </c>
      <c r="H19" s="20">
        <v>129</v>
      </c>
      <c r="I19" s="13">
        <v>130</v>
      </c>
      <c r="J19" s="56" t="s">
        <v>266</v>
      </c>
      <c r="K19" s="13">
        <v>137</v>
      </c>
      <c r="L19" s="20">
        <v>146</v>
      </c>
      <c r="M19" s="13">
        <f>International!F28</f>
        <v>179</v>
      </c>
      <c r="N19" s="20">
        <f>International!G28</f>
        <v>168</v>
      </c>
      <c r="O19" s="8">
        <f>International!H28</f>
        <v>169</v>
      </c>
      <c r="P19" s="39">
        <f>SUM(O19-N19)/O19</f>
        <v>0.005917159763313609</v>
      </c>
    </row>
    <row r="20" spans="2:16" s="1" customFormat="1" ht="12.75">
      <c r="B20" s="20"/>
      <c r="C20" s="13"/>
      <c r="D20" s="20"/>
      <c r="E20" s="13"/>
      <c r="F20" s="20"/>
      <c r="G20" s="13"/>
      <c r="H20" s="20"/>
      <c r="I20" s="13"/>
      <c r="J20" s="56"/>
      <c r="K20" s="13"/>
      <c r="L20" s="20"/>
      <c r="M20" s="13"/>
      <c r="N20" s="20"/>
      <c r="O20" s="3"/>
      <c r="P20" s="39"/>
    </row>
    <row r="21" spans="1:16" s="1" customFormat="1" ht="12.75">
      <c r="A21" s="1" t="s">
        <v>269</v>
      </c>
      <c r="B21" s="20" t="s">
        <v>256</v>
      </c>
      <c r="C21" s="13" t="s">
        <v>256</v>
      </c>
      <c r="D21" s="20" t="s">
        <v>256</v>
      </c>
      <c r="E21" s="13">
        <v>54</v>
      </c>
      <c r="F21" s="20">
        <v>54</v>
      </c>
      <c r="G21" s="13">
        <v>54</v>
      </c>
      <c r="H21" s="20">
        <v>56</v>
      </c>
      <c r="I21" s="13">
        <v>57</v>
      </c>
      <c r="J21" s="56" t="s">
        <v>267</v>
      </c>
      <c r="K21" s="13">
        <v>57</v>
      </c>
      <c r="L21" s="20">
        <v>59</v>
      </c>
      <c r="M21" s="13">
        <v>59</v>
      </c>
      <c r="N21" s="20">
        <f>International!G35+International!G36+International!G37+International!G38+International!G39</f>
        <v>56</v>
      </c>
      <c r="O21" s="8">
        <f>International!H35+International!H36+International!H37+International!H38+International!H39+International!H40+International!H41</f>
        <v>85</v>
      </c>
      <c r="P21" s="39">
        <f>SUM(O21-N21)/O21</f>
        <v>0.3411764705882353</v>
      </c>
    </row>
    <row r="22" spans="1:16" s="1" customFormat="1" ht="12.75">
      <c r="A22" s="1" t="s">
        <v>274</v>
      </c>
      <c r="B22" s="20" t="s">
        <v>256</v>
      </c>
      <c r="C22" s="13" t="s">
        <v>256</v>
      </c>
      <c r="D22" s="20" t="s">
        <v>256</v>
      </c>
      <c r="E22" s="13">
        <v>15</v>
      </c>
      <c r="F22" s="20">
        <v>15</v>
      </c>
      <c r="G22" s="13">
        <v>16</v>
      </c>
      <c r="H22" s="20"/>
      <c r="I22" s="13"/>
      <c r="J22" s="56" t="s">
        <v>260</v>
      </c>
      <c r="K22" s="13"/>
      <c r="L22" s="20"/>
      <c r="M22" s="13"/>
      <c r="N22" s="20"/>
      <c r="O22" s="3"/>
      <c r="P22" s="39"/>
    </row>
    <row r="23" spans="1:16" s="1" customFormat="1" ht="12.75">
      <c r="A23" s="1" t="s">
        <v>270</v>
      </c>
      <c r="B23" s="20" t="s">
        <v>256</v>
      </c>
      <c r="C23" s="13" t="s">
        <v>256</v>
      </c>
      <c r="D23" s="20" t="s">
        <v>256</v>
      </c>
      <c r="E23" s="13"/>
      <c r="F23" s="20"/>
      <c r="G23" s="13"/>
      <c r="H23" s="20">
        <v>17</v>
      </c>
      <c r="I23" s="13">
        <v>19</v>
      </c>
      <c r="J23" s="56"/>
      <c r="K23" s="13">
        <v>19</v>
      </c>
      <c r="L23" s="20">
        <v>29</v>
      </c>
      <c r="M23" s="13">
        <v>24</v>
      </c>
      <c r="N23" s="20">
        <f>International!G40</f>
        <v>24</v>
      </c>
      <c r="O23" s="8">
        <f>International!H40</f>
        <v>24</v>
      </c>
      <c r="P23" s="39">
        <f>SUM(O23-N23)/O23</f>
        <v>0</v>
      </c>
    </row>
    <row r="24" spans="1:16" s="1" customFormat="1" ht="12.75">
      <c r="A24" s="1" t="s">
        <v>271</v>
      </c>
      <c r="B24" s="20" t="s">
        <v>256</v>
      </c>
      <c r="C24" s="13" t="s">
        <v>256</v>
      </c>
      <c r="D24" s="20" t="s">
        <v>256</v>
      </c>
      <c r="E24" s="13"/>
      <c r="F24" s="20"/>
      <c r="G24" s="13"/>
      <c r="H24" s="20">
        <v>2</v>
      </c>
      <c r="I24" s="13">
        <v>5</v>
      </c>
      <c r="J24" s="56">
        <v>2</v>
      </c>
      <c r="K24" s="13">
        <v>8</v>
      </c>
      <c r="L24" s="20">
        <v>10</v>
      </c>
      <c r="M24" s="13">
        <v>10</v>
      </c>
      <c r="N24" s="20">
        <f>International!G41</f>
        <v>10</v>
      </c>
      <c r="O24" s="8">
        <f>International!H41</f>
        <v>11</v>
      </c>
      <c r="P24" s="39">
        <f>SUM(O24-N24)/O24</f>
        <v>0.09090909090909091</v>
      </c>
    </row>
    <row r="25" spans="1:16" s="11" customFormat="1" ht="12.75">
      <c r="A25" s="11" t="s">
        <v>272</v>
      </c>
      <c r="B25" s="56" t="s">
        <v>256</v>
      </c>
      <c r="C25" s="15" t="s">
        <v>256</v>
      </c>
      <c r="D25" s="56" t="s">
        <v>256</v>
      </c>
      <c r="E25" s="15"/>
      <c r="F25" s="56"/>
      <c r="G25" s="15"/>
      <c r="H25" s="20">
        <v>18</v>
      </c>
      <c r="I25" s="13">
        <v>18</v>
      </c>
      <c r="J25" s="56">
        <v>0</v>
      </c>
      <c r="K25" s="15">
        <v>25</v>
      </c>
      <c r="L25" s="56">
        <v>31</v>
      </c>
      <c r="M25" s="15">
        <v>33</v>
      </c>
      <c r="N25" s="36">
        <f>China!I25</f>
        <v>43</v>
      </c>
      <c r="O25" s="8">
        <f>China!J35</f>
        <v>50</v>
      </c>
      <c r="P25" s="39">
        <f>SUM(O25-N25)/O25</f>
        <v>0.14</v>
      </c>
    </row>
    <row r="26" spans="1:16" s="1" customFormat="1" ht="12.75">
      <c r="A26" s="1" t="s">
        <v>273</v>
      </c>
      <c r="B26" s="20" t="s">
        <v>256</v>
      </c>
      <c r="C26" s="13" t="s">
        <v>256</v>
      </c>
      <c r="D26" s="20" t="s">
        <v>256</v>
      </c>
      <c r="E26" s="13">
        <v>30</v>
      </c>
      <c r="F26" s="20">
        <v>30</v>
      </c>
      <c r="G26" s="13">
        <v>30</v>
      </c>
      <c r="H26" s="20"/>
      <c r="I26" s="13"/>
      <c r="J26" s="56">
        <v>0</v>
      </c>
      <c r="K26" s="13"/>
      <c r="L26" s="20"/>
      <c r="M26" s="13"/>
      <c r="N26" s="20"/>
      <c r="O26" s="3"/>
      <c r="P26" s="39"/>
    </row>
    <row r="27" spans="1:16" s="1" customFormat="1" ht="12.75">
      <c r="A27" s="1" t="s">
        <v>281</v>
      </c>
      <c r="B27" s="20" t="s">
        <v>256</v>
      </c>
      <c r="C27" s="13" t="s">
        <v>256</v>
      </c>
      <c r="D27" s="20" t="s">
        <v>256</v>
      </c>
      <c r="E27" s="13"/>
      <c r="F27" s="20"/>
      <c r="G27" s="13"/>
      <c r="H27" s="20">
        <v>70</v>
      </c>
      <c r="I27" s="13">
        <v>78</v>
      </c>
      <c r="J27" s="56">
        <v>4</v>
      </c>
      <c r="K27" s="13">
        <v>80</v>
      </c>
      <c r="L27" s="20">
        <v>110</v>
      </c>
      <c r="M27" s="13">
        <v>118</v>
      </c>
      <c r="N27" s="20">
        <f>Russia!C86</f>
        <v>163</v>
      </c>
      <c r="O27" s="8">
        <f>Russia!D88</f>
        <v>196</v>
      </c>
      <c r="P27" s="39">
        <f>SUM(O27-N27)/O27</f>
        <v>0.1683673469387755</v>
      </c>
    </row>
    <row r="28" spans="2:16" s="1" customFormat="1" ht="12.75">
      <c r="B28" s="20"/>
      <c r="C28" s="13"/>
      <c r="D28" s="20"/>
      <c r="E28" s="13"/>
      <c r="F28" s="20"/>
      <c r="G28" s="13"/>
      <c r="H28" s="20"/>
      <c r="I28" s="13"/>
      <c r="J28" s="56"/>
      <c r="K28" s="13"/>
      <c r="L28" s="20"/>
      <c r="M28" s="13"/>
      <c r="N28" s="56"/>
      <c r="O28" s="3"/>
      <c r="P28" s="39"/>
    </row>
    <row r="29" spans="1:16" s="1" customFormat="1" ht="12.75">
      <c r="A29" s="62" t="s">
        <v>268</v>
      </c>
      <c r="B29" s="73"/>
      <c r="C29" s="73"/>
      <c r="D29" s="73"/>
      <c r="E29" s="73">
        <f>SUM(E15:E27)</f>
        <v>424</v>
      </c>
      <c r="F29" s="73">
        <f>SUM(F15:F27)</f>
        <v>424</v>
      </c>
      <c r="G29" s="73">
        <f>SUM(G15:G27)</f>
        <v>425</v>
      </c>
      <c r="H29" s="73">
        <f>SUM(H15:H27)</f>
        <v>543</v>
      </c>
      <c r="I29" s="73">
        <f>SUM(I15:I27)</f>
        <v>557</v>
      </c>
      <c r="J29" s="73" t="s">
        <v>362</v>
      </c>
      <c r="K29" s="73">
        <f>SUM(K15:K27)</f>
        <v>587</v>
      </c>
      <c r="L29" s="73">
        <f>SUM(L15:L27)</f>
        <v>658</v>
      </c>
      <c r="M29" s="73">
        <f>SUM(M15:M27)</f>
        <v>709</v>
      </c>
      <c r="N29" s="20">
        <f>SUM(N15:N28)</f>
        <v>756</v>
      </c>
      <c r="O29" s="8">
        <f>SUM(O15:O28)</f>
        <v>829</v>
      </c>
      <c r="P29" s="85">
        <f>SUM(O29-N29)/O29</f>
        <v>0.08805790108564536</v>
      </c>
    </row>
    <row r="30" spans="2:16" s="1" customFormat="1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/>
      <c r="O30" s="3"/>
      <c r="P30" s="39"/>
    </row>
    <row r="31" spans="1:16" ht="12.75">
      <c r="A31" s="144" t="s">
        <v>502</v>
      </c>
      <c r="B31" s="53"/>
      <c r="D31" s="14" t="s">
        <v>503</v>
      </c>
      <c r="E31" s="34" t="s">
        <v>507</v>
      </c>
      <c r="F31" s="15"/>
      <c r="G31" s="15"/>
      <c r="H31" s="15"/>
      <c r="I31" s="15"/>
      <c r="J31" s="15"/>
      <c r="K31" s="15"/>
      <c r="L31" s="15"/>
      <c r="M31" s="15"/>
      <c r="O31" s="14"/>
      <c r="P31" s="145"/>
    </row>
    <row r="32" spans="1:16" ht="12.75">
      <c r="A32" s="144" t="s">
        <v>498</v>
      </c>
      <c r="B32" s="53"/>
      <c r="D32" s="15"/>
      <c r="E32" s="34" t="s">
        <v>504</v>
      </c>
      <c r="F32" s="15"/>
      <c r="G32" s="15"/>
      <c r="H32" s="15"/>
      <c r="I32" s="15"/>
      <c r="J32" s="15"/>
      <c r="K32" s="15"/>
      <c r="L32" s="15"/>
      <c r="M32" s="15"/>
      <c r="O32" s="14"/>
      <c r="P32" s="145"/>
    </row>
    <row r="33" spans="1:2" ht="12.75">
      <c r="A33" s="144" t="s">
        <v>499</v>
      </c>
      <c r="B33" s="53"/>
    </row>
    <row r="34" spans="1:5" ht="12.75">
      <c r="A34" s="144" t="s">
        <v>500</v>
      </c>
      <c r="B34" s="53"/>
      <c r="D34" s="3" t="s">
        <v>503</v>
      </c>
      <c r="E34" s="84" t="s">
        <v>505</v>
      </c>
    </row>
    <row r="35" spans="1:5" ht="12.75">
      <c r="A35" s="144" t="s">
        <v>501</v>
      </c>
      <c r="B35" s="66">
        <v>2007</v>
      </c>
      <c r="E35" s="84" t="s">
        <v>506</v>
      </c>
    </row>
    <row r="36" spans="1:2" ht="12.75">
      <c r="A36" s="10" t="s">
        <v>257</v>
      </c>
      <c r="B36" s="142">
        <v>0.29</v>
      </c>
    </row>
    <row r="37" spans="1:17" ht="12.75">
      <c r="A37" s="10" t="s">
        <v>54</v>
      </c>
      <c r="B37" s="142">
        <v>0.1</v>
      </c>
      <c r="D37" s="8">
        <v>2009</v>
      </c>
      <c r="E37" s="84" t="s">
        <v>508</v>
      </c>
      <c r="N37" s="13"/>
      <c r="O37" s="15"/>
      <c r="P37" s="3"/>
      <c r="Q37" s="38"/>
    </row>
    <row r="38" spans="1:17" ht="12.75">
      <c r="A38" s="10" t="s">
        <v>289</v>
      </c>
      <c r="B38" s="142">
        <v>0.21</v>
      </c>
      <c r="F38" s="84"/>
      <c r="N38" s="13"/>
      <c r="O38" s="13"/>
      <c r="P38" s="40"/>
      <c r="Q38" s="10"/>
    </row>
    <row r="39" spans="1:17" ht="12.75">
      <c r="A39" s="10" t="s">
        <v>34</v>
      </c>
      <c r="B39" s="142">
        <v>0.02</v>
      </c>
      <c r="C39" s="80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82"/>
      <c r="O39" s="10"/>
      <c r="P39" s="82"/>
      <c r="Q39" s="82"/>
    </row>
    <row r="40" spans="1:16" ht="12.75">
      <c r="A40" s="10" t="s">
        <v>290</v>
      </c>
      <c r="B40" s="142">
        <v>0.08</v>
      </c>
      <c r="C40" s="89"/>
      <c r="D40" s="66">
        <v>2009</v>
      </c>
      <c r="E40" s="89" t="s">
        <v>509</v>
      </c>
      <c r="F40" s="30"/>
      <c r="G40" s="30"/>
      <c r="H40" s="30"/>
      <c r="I40" s="30"/>
      <c r="J40" s="30"/>
      <c r="K40" s="30"/>
      <c r="L40" s="30"/>
      <c r="M40" s="15"/>
      <c r="P40" s="83"/>
    </row>
    <row r="41" spans="1:17" ht="12.75">
      <c r="A41" s="10" t="s">
        <v>291</v>
      </c>
      <c r="B41" s="142">
        <v>0.13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O41" s="15"/>
      <c r="P41" s="15"/>
      <c r="Q41" s="15"/>
    </row>
    <row r="42" spans="1:17" ht="12.75">
      <c r="A42" s="10" t="s">
        <v>21</v>
      </c>
      <c r="B42" s="142">
        <v>0.09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O42" s="15"/>
      <c r="P42" s="15"/>
      <c r="Q42" s="15"/>
    </row>
    <row r="43" spans="1:4" ht="12.75">
      <c r="A43" s="10" t="s">
        <v>292</v>
      </c>
      <c r="B43" s="142">
        <v>0.08</v>
      </c>
      <c r="C43" s="3"/>
      <c r="D43" s="23"/>
    </row>
    <row r="44" spans="1:2" ht="12.75">
      <c r="A44" s="25" t="s">
        <v>430</v>
      </c>
      <c r="B44" s="143">
        <f>SUM(B36:B43)</f>
        <v>0.9999999999999999</v>
      </c>
    </row>
    <row r="45" ht="12.75">
      <c r="A45" s="11"/>
    </row>
    <row r="46" spans="3:5" ht="12.75">
      <c r="C46" s="90"/>
      <c r="D46" s="91"/>
      <c r="E46" s="91"/>
    </row>
    <row r="47" spans="3:5" ht="12.75">
      <c r="C47" s="90"/>
      <c r="D47" s="91"/>
      <c r="E47" s="91"/>
    </row>
    <row r="48" spans="1:5" ht="12.75">
      <c r="A48" s="11"/>
      <c r="B48" s="15"/>
      <c r="C48" s="86"/>
      <c r="D48" s="87"/>
      <c r="E48" s="87"/>
    </row>
  </sheetData>
  <printOptions gridLines="1"/>
  <pageMargins left="0.75" right="0.75" top="1" bottom="1" header="0.5" footer="0.5"/>
  <pageSetup fitToHeight="1" fitToWidth="1" horizontalDpi="600" verticalDpi="600" orientation="portrait" scale="65" r:id="rId1"/>
  <headerFooter alignWithMargins="0">
    <oddHeader>&amp;CWorld CTU Count - History @ Jan.1, 2009&amp;RPage &amp;Pof &amp;N</oddHeader>
    <oddFooter>&amp;Ltomlinl@shaw.ca
les.tomlin@trican.ca&amp;C&amp;F&amp;R&amp;D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76"/>
  <sheetViews>
    <sheetView view="pageBreakPreview" zoomScale="75" zoomScaleSheetLayoutView="75" workbookViewId="0" topLeftCell="A1">
      <pane ySplit="3" topLeftCell="BM4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5.57421875" style="0" customWidth="1"/>
    <col min="2" max="2" width="51.57421875" style="0" bestFit="1" customWidth="1"/>
    <col min="3" max="3" width="3.421875" style="10" bestFit="1" customWidth="1"/>
    <col min="4" max="4" width="20.421875" style="0" bestFit="1" customWidth="1"/>
    <col min="5" max="5" width="6.421875" style="3" bestFit="1" customWidth="1"/>
    <col min="6" max="6" width="7.7109375" style="30" bestFit="1" customWidth="1"/>
    <col min="7" max="7" width="41.28125" style="0" bestFit="1" customWidth="1"/>
    <col min="8" max="8" width="8.00390625" style="3" bestFit="1" customWidth="1"/>
    <col min="9" max="9" width="5.421875" style="0" customWidth="1"/>
  </cols>
  <sheetData>
    <row r="1" spans="2:8" ht="12.75">
      <c r="B1" s="146" t="s">
        <v>382</v>
      </c>
      <c r="C1" s="146"/>
      <c r="D1" s="146"/>
      <c r="E1" s="146"/>
      <c r="F1" s="146"/>
      <c r="G1" s="146"/>
      <c r="H1" s="8" t="s">
        <v>490</v>
      </c>
    </row>
    <row r="2" spans="2:8" ht="12.75">
      <c r="B2" s="48"/>
      <c r="C2" s="41"/>
      <c r="D2" s="48"/>
      <c r="E2" s="3" t="s">
        <v>371</v>
      </c>
      <c r="F2" s="66" t="s">
        <v>128</v>
      </c>
      <c r="G2" s="48"/>
      <c r="H2" s="93">
        <v>39814</v>
      </c>
    </row>
    <row r="3" spans="2:8" ht="12.75">
      <c r="B3" s="135" t="s">
        <v>495</v>
      </c>
      <c r="D3" s="1" t="s">
        <v>17</v>
      </c>
      <c r="E3" s="3">
        <v>2009</v>
      </c>
      <c r="F3" s="66" t="s">
        <v>127</v>
      </c>
      <c r="H3" s="8">
        <v>2009</v>
      </c>
    </row>
    <row r="4" spans="2:8" ht="12.75">
      <c r="B4" s="12"/>
      <c r="H4" s="8" t="s">
        <v>124</v>
      </c>
    </row>
    <row r="5" spans="2:8" ht="12.75">
      <c r="B5" s="6" t="s">
        <v>0</v>
      </c>
      <c r="D5" s="1" t="s">
        <v>17</v>
      </c>
      <c r="G5" s="19" t="s">
        <v>80</v>
      </c>
      <c r="H5" s="8">
        <v>2009</v>
      </c>
    </row>
    <row r="6" spans="2:9" ht="12.75">
      <c r="B6" s="42"/>
      <c r="G6" s="54" t="s">
        <v>6</v>
      </c>
      <c r="H6" s="3">
        <f>E34</f>
        <v>3</v>
      </c>
      <c r="I6">
        <v>1</v>
      </c>
    </row>
    <row r="7" spans="2:9" ht="12.75">
      <c r="B7" s="65" t="s">
        <v>386</v>
      </c>
      <c r="D7" t="s">
        <v>188</v>
      </c>
      <c r="E7" s="3">
        <v>3</v>
      </c>
      <c r="G7" s="54" t="s">
        <v>326</v>
      </c>
      <c r="H7" s="3">
        <f>E134</f>
        <v>3</v>
      </c>
      <c r="I7">
        <v>1</v>
      </c>
    </row>
    <row r="8" spans="2:9" ht="12.75">
      <c r="B8" s="65" t="s">
        <v>1</v>
      </c>
      <c r="D8" t="s">
        <v>187</v>
      </c>
      <c r="E8" s="3">
        <v>4</v>
      </c>
      <c r="G8" s="54" t="s">
        <v>385</v>
      </c>
      <c r="H8" s="3">
        <f>E7+E45+E84+E106</f>
        <v>14</v>
      </c>
      <c r="I8">
        <v>1</v>
      </c>
    </row>
    <row r="9" spans="2:9" ht="12.75">
      <c r="B9" s="65" t="s">
        <v>1</v>
      </c>
      <c r="D9" t="s">
        <v>296</v>
      </c>
      <c r="E9" s="3">
        <v>3</v>
      </c>
      <c r="G9" s="54" t="s">
        <v>353</v>
      </c>
      <c r="H9" s="3">
        <f>E158</f>
        <v>2</v>
      </c>
      <c r="I9">
        <v>1</v>
      </c>
    </row>
    <row r="10" spans="2:9" ht="12.75">
      <c r="B10" s="65" t="s">
        <v>1</v>
      </c>
      <c r="D10" t="s">
        <v>2</v>
      </c>
      <c r="E10" s="3">
        <v>3</v>
      </c>
      <c r="F10" s="67"/>
      <c r="G10" s="54" t="s">
        <v>1</v>
      </c>
      <c r="H10" s="3">
        <f>E8+E9+E10+E35+E36+E53+E67+E85+E100+E135+E136+E169</f>
        <v>43</v>
      </c>
      <c r="I10" s="57">
        <v>1</v>
      </c>
    </row>
    <row r="11" spans="2:9" ht="12.75">
      <c r="B11" s="65" t="s">
        <v>387</v>
      </c>
      <c r="D11" t="s">
        <v>2</v>
      </c>
      <c r="E11" s="3">
        <v>3</v>
      </c>
      <c r="G11" s="54" t="s">
        <v>384</v>
      </c>
      <c r="H11" s="3">
        <f>E11+E12+E13+E46+E54+E68+E86+E101+E137+E160</f>
        <v>41</v>
      </c>
      <c r="I11">
        <v>1</v>
      </c>
    </row>
    <row r="12" spans="2:9" ht="12.75">
      <c r="B12" s="65" t="s">
        <v>387</v>
      </c>
      <c r="D12" t="s">
        <v>296</v>
      </c>
      <c r="E12" s="3">
        <v>4</v>
      </c>
      <c r="G12" s="1" t="s">
        <v>221</v>
      </c>
      <c r="H12" s="3">
        <f>E24+E37</f>
        <v>13</v>
      </c>
      <c r="I12">
        <v>1</v>
      </c>
    </row>
    <row r="13" spans="2:9" ht="12.75">
      <c r="B13" s="65" t="s">
        <v>387</v>
      </c>
      <c r="D13" t="s">
        <v>2</v>
      </c>
      <c r="E13" s="3">
        <v>6</v>
      </c>
      <c r="G13" s="54" t="s">
        <v>10</v>
      </c>
      <c r="H13" s="3">
        <f>E38+E39+E69+E87+E138</f>
        <v>34</v>
      </c>
      <c r="I13">
        <v>1</v>
      </c>
    </row>
    <row r="14" spans="2:9" ht="12.75">
      <c r="B14" s="65" t="s">
        <v>3</v>
      </c>
      <c r="D14" t="s">
        <v>188</v>
      </c>
      <c r="E14" s="3">
        <v>3</v>
      </c>
      <c r="G14" s="54" t="s">
        <v>3</v>
      </c>
      <c r="H14" s="3">
        <f>E14+E40+E55+E76+E88+E102+E103+E104+E105+E139+E140</f>
        <v>35</v>
      </c>
      <c r="I14">
        <v>1</v>
      </c>
    </row>
    <row r="15" spans="2:9" ht="12.75">
      <c r="B15" s="65" t="s">
        <v>297</v>
      </c>
      <c r="D15" t="s">
        <v>188</v>
      </c>
      <c r="E15" s="3">
        <v>3</v>
      </c>
      <c r="G15" s="54" t="s">
        <v>372</v>
      </c>
      <c r="H15" s="3">
        <f>E23</f>
        <v>4</v>
      </c>
      <c r="I15">
        <v>1</v>
      </c>
    </row>
    <row r="16" spans="2:9" s="61" customFormat="1" ht="12.75">
      <c r="B16" s="65" t="s">
        <v>4</v>
      </c>
      <c r="C16" s="45"/>
      <c r="D16" s="45" t="s">
        <v>187</v>
      </c>
      <c r="E16" s="3">
        <v>8</v>
      </c>
      <c r="F16" s="30"/>
      <c r="G16" s="54" t="s">
        <v>298</v>
      </c>
      <c r="H16" s="3">
        <f>E18</f>
        <v>3</v>
      </c>
      <c r="I16" s="60">
        <v>1</v>
      </c>
    </row>
    <row r="17" spans="2:9" ht="12.75">
      <c r="B17" s="65" t="s">
        <v>75</v>
      </c>
      <c r="D17" t="s">
        <v>187</v>
      </c>
      <c r="E17" s="3">
        <v>1</v>
      </c>
      <c r="G17" s="54" t="s">
        <v>329</v>
      </c>
      <c r="H17" s="3">
        <f>E161</f>
        <v>2</v>
      </c>
      <c r="I17">
        <v>1</v>
      </c>
    </row>
    <row r="18" spans="2:9" ht="12.75">
      <c r="B18" s="65" t="s">
        <v>298</v>
      </c>
      <c r="D18" t="s">
        <v>299</v>
      </c>
      <c r="E18" s="3">
        <v>3</v>
      </c>
      <c r="G18" s="54" t="s">
        <v>397</v>
      </c>
      <c r="H18" s="3">
        <f>E122</f>
        <v>2</v>
      </c>
      <c r="I18">
        <v>1</v>
      </c>
    </row>
    <row r="19" spans="2:9" ht="12.75">
      <c r="B19" s="65" t="s">
        <v>300</v>
      </c>
      <c r="D19" t="s">
        <v>188</v>
      </c>
      <c r="E19" s="3">
        <v>4</v>
      </c>
      <c r="G19" s="54" t="s">
        <v>317</v>
      </c>
      <c r="H19" s="3">
        <f>E107</f>
        <v>4</v>
      </c>
      <c r="I19">
        <v>1</v>
      </c>
    </row>
    <row r="20" spans="2:9" ht="12.75">
      <c r="B20" s="65" t="s">
        <v>71</v>
      </c>
      <c r="D20" t="s">
        <v>188</v>
      </c>
      <c r="E20" s="3">
        <v>3</v>
      </c>
      <c r="G20" s="54" t="s">
        <v>496</v>
      </c>
      <c r="H20" s="3">
        <f>E15+E108+E114</f>
        <v>8</v>
      </c>
      <c r="I20">
        <v>1</v>
      </c>
    </row>
    <row r="21" spans="2:9" ht="12.75">
      <c r="B21" s="65" t="s">
        <v>71</v>
      </c>
      <c r="D21" t="s">
        <v>301</v>
      </c>
      <c r="E21" s="3">
        <v>2</v>
      </c>
      <c r="G21" s="54" t="s">
        <v>242</v>
      </c>
      <c r="H21" s="3">
        <f>E89</f>
        <v>2</v>
      </c>
      <c r="I21">
        <v>1</v>
      </c>
    </row>
    <row r="22" spans="2:9" ht="12.75">
      <c r="B22" s="65" t="s">
        <v>72</v>
      </c>
      <c r="D22" t="s">
        <v>188</v>
      </c>
      <c r="E22" s="3">
        <v>5</v>
      </c>
      <c r="G22" s="54" t="s">
        <v>4</v>
      </c>
      <c r="H22" s="3">
        <f>E16+E41+E42+E56+E70+E90+E109+E123+E142+E143+E161</f>
        <v>42</v>
      </c>
      <c r="I22">
        <v>1</v>
      </c>
    </row>
    <row r="23" spans="2:9" ht="12.75">
      <c r="B23" s="65" t="s">
        <v>372</v>
      </c>
      <c r="D23" t="s">
        <v>187</v>
      </c>
      <c r="E23" s="3">
        <v>4</v>
      </c>
      <c r="G23" s="54" t="s">
        <v>75</v>
      </c>
      <c r="H23" s="3">
        <f>E17+E91</f>
        <v>3</v>
      </c>
      <c r="I23">
        <v>1</v>
      </c>
    </row>
    <row r="24" spans="2:9" ht="12.75">
      <c r="B24" s="65" t="s">
        <v>373</v>
      </c>
      <c r="D24" t="s">
        <v>374</v>
      </c>
      <c r="E24" s="3">
        <v>4</v>
      </c>
      <c r="G24" s="54" t="s">
        <v>71</v>
      </c>
      <c r="H24" s="3">
        <f>E20+E21+E110</f>
        <v>7</v>
      </c>
      <c r="I24">
        <v>1</v>
      </c>
    </row>
    <row r="25" spans="2:9" ht="12.75">
      <c r="B25" s="65" t="s">
        <v>308</v>
      </c>
      <c r="D25" t="s">
        <v>187</v>
      </c>
      <c r="E25" s="3">
        <v>5</v>
      </c>
      <c r="G25" s="54" t="s">
        <v>69</v>
      </c>
      <c r="H25" s="3">
        <f>E19+E43+E44+E57+E71+E92+E111+E112+E113+E144+E145</f>
        <v>35</v>
      </c>
      <c r="I25">
        <v>1</v>
      </c>
    </row>
    <row r="26" spans="2:9" ht="12.75">
      <c r="B26" s="65" t="s">
        <v>308</v>
      </c>
      <c r="D26" t="s">
        <v>375</v>
      </c>
      <c r="E26" s="3">
        <v>2</v>
      </c>
      <c r="G26" s="54" t="s">
        <v>68</v>
      </c>
      <c r="H26" s="3">
        <f>E58+E75+E124+E146+E162</f>
        <v>24</v>
      </c>
      <c r="I26">
        <v>1</v>
      </c>
    </row>
    <row r="27" spans="2:7" ht="12.75">
      <c r="B27" s="65" t="s">
        <v>388</v>
      </c>
      <c r="D27" t="s">
        <v>375</v>
      </c>
      <c r="E27" s="3">
        <v>2</v>
      </c>
      <c r="G27" s="54"/>
    </row>
    <row r="28" spans="2:7" ht="12.75">
      <c r="B28" s="65" t="s">
        <v>388</v>
      </c>
      <c r="D28" t="s">
        <v>2</v>
      </c>
      <c r="E28" s="3">
        <v>1</v>
      </c>
      <c r="G28" s="54"/>
    </row>
    <row r="29" spans="2:9" ht="12.75">
      <c r="B29" s="44" t="s">
        <v>81</v>
      </c>
      <c r="C29" s="33"/>
      <c r="D29" s="62" t="s">
        <v>380</v>
      </c>
      <c r="E29" s="3">
        <f>SUM(E7:E28)</f>
        <v>76</v>
      </c>
      <c r="G29" s="54" t="s">
        <v>305</v>
      </c>
      <c r="H29" s="3">
        <f>E59</f>
        <v>2</v>
      </c>
      <c r="I29">
        <v>1</v>
      </c>
    </row>
    <row r="30" spans="2:9" ht="12.75">
      <c r="B30" s="43"/>
      <c r="D30" s="12" t="s">
        <v>381</v>
      </c>
      <c r="E30" s="15">
        <v>66</v>
      </c>
      <c r="G30" s="54" t="s">
        <v>58</v>
      </c>
      <c r="H30" s="3">
        <f>E125</f>
        <v>4</v>
      </c>
      <c r="I30" s="57">
        <v>1</v>
      </c>
    </row>
    <row r="31" spans="2:9" ht="12.75">
      <c r="B31" s="45"/>
      <c r="G31" s="54" t="s">
        <v>398</v>
      </c>
      <c r="H31" s="3">
        <f>E147</f>
        <v>4</v>
      </c>
      <c r="I31">
        <v>1</v>
      </c>
    </row>
    <row r="32" spans="2:9" ht="12.75">
      <c r="B32" s="46" t="s">
        <v>5</v>
      </c>
      <c r="D32" s="1" t="s">
        <v>17</v>
      </c>
      <c r="G32" s="54" t="s">
        <v>319</v>
      </c>
      <c r="H32" s="3">
        <f>E126</f>
        <v>11</v>
      </c>
      <c r="I32">
        <v>1</v>
      </c>
    </row>
    <row r="33" spans="2:9" ht="12.75">
      <c r="B33" s="45"/>
      <c r="E33" s="3">
        <v>2009</v>
      </c>
      <c r="G33" s="54" t="s">
        <v>306</v>
      </c>
      <c r="H33" s="3">
        <f>E60</f>
        <v>2</v>
      </c>
      <c r="I33">
        <v>1</v>
      </c>
    </row>
    <row r="34" spans="2:9" ht="12.75">
      <c r="B34" s="65" t="s">
        <v>6</v>
      </c>
      <c r="D34" t="s">
        <v>189</v>
      </c>
      <c r="E34" s="3">
        <v>3</v>
      </c>
      <c r="G34" s="54" t="s">
        <v>399</v>
      </c>
      <c r="H34" s="3">
        <f>E141</f>
        <v>3</v>
      </c>
      <c r="I34">
        <v>1</v>
      </c>
    </row>
    <row r="35" spans="2:9" ht="12.75">
      <c r="B35" s="65" t="s">
        <v>1</v>
      </c>
      <c r="D35" t="s">
        <v>190</v>
      </c>
      <c r="E35" s="3">
        <v>8</v>
      </c>
      <c r="G35" s="54" t="s">
        <v>352</v>
      </c>
      <c r="H35" s="3">
        <f>E72+E93</f>
        <v>6</v>
      </c>
      <c r="I35">
        <v>1</v>
      </c>
    </row>
    <row r="36" spans="2:9" ht="12.75">
      <c r="B36" s="65" t="s">
        <v>1</v>
      </c>
      <c r="D36" t="s">
        <v>191</v>
      </c>
      <c r="E36" s="3">
        <v>1</v>
      </c>
      <c r="G36" s="54" t="s">
        <v>404</v>
      </c>
      <c r="H36" s="3">
        <f>E61</f>
        <v>2</v>
      </c>
      <c r="I36">
        <v>1</v>
      </c>
    </row>
    <row r="37" spans="2:9" ht="12.75">
      <c r="B37" s="65" t="s">
        <v>221</v>
      </c>
      <c r="D37" t="s">
        <v>302</v>
      </c>
      <c r="E37" s="3">
        <v>9</v>
      </c>
      <c r="G37" s="54" t="s">
        <v>130</v>
      </c>
      <c r="H37" s="3">
        <f>E148+E149+E150</f>
        <v>13</v>
      </c>
      <c r="I37">
        <v>1</v>
      </c>
    </row>
    <row r="38" spans="2:9" ht="12.75">
      <c r="B38" s="65" t="s">
        <v>10</v>
      </c>
      <c r="D38" t="s">
        <v>190</v>
      </c>
      <c r="E38" s="3">
        <v>5</v>
      </c>
      <c r="G38" s="54" t="s">
        <v>72</v>
      </c>
      <c r="H38" s="3">
        <f>E22+E62+E73+E94+E115+E116+E127+E128+E151+E152+E163+E170</f>
        <v>42</v>
      </c>
      <c r="I38">
        <v>1</v>
      </c>
    </row>
    <row r="39" spans="2:9" ht="12.75">
      <c r="B39" s="65" t="s">
        <v>10</v>
      </c>
      <c r="D39" t="s">
        <v>331</v>
      </c>
      <c r="E39" s="3">
        <v>5</v>
      </c>
      <c r="G39" s="54" t="s">
        <v>308</v>
      </c>
      <c r="H39" s="3">
        <f>E25+E26+E47+E63+E117</f>
        <v>14</v>
      </c>
      <c r="I39">
        <v>1</v>
      </c>
    </row>
    <row r="40" spans="2:9" ht="12.75">
      <c r="B40" s="65" t="s">
        <v>3</v>
      </c>
      <c r="D40" t="s">
        <v>302</v>
      </c>
      <c r="E40" s="3">
        <v>4</v>
      </c>
      <c r="G40" s="54" t="s">
        <v>320</v>
      </c>
      <c r="H40" s="3">
        <f>E129</f>
        <v>4</v>
      </c>
      <c r="I40">
        <v>1</v>
      </c>
    </row>
    <row r="41" spans="2:9" ht="12.75">
      <c r="B41" s="65" t="s">
        <v>4</v>
      </c>
      <c r="D41" t="s">
        <v>190</v>
      </c>
      <c r="E41" s="3">
        <v>1</v>
      </c>
      <c r="G41" s="54" t="s">
        <v>311</v>
      </c>
      <c r="H41" s="3">
        <f>E74</f>
        <v>2</v>
      </c>
      <c r="I41">
        <v>1</v>
      </c>
    </row>
    <row r="42" spans="2:9" ht="12.75">
      <c r="B42" s="65" t="s">
        <v>4</v>
      </c>
      <c r="D42" t="s">
        <v>193</v>
      </c>
      <c r="E42" s="3">
        <v>4</v>
      </c>
      <c r="G42" s="54" t="s">
        <v>497</v>
      </c>
      <c r="H42" s="3">
        <f>E27+E28+E95</f>
        <v>16</v>
      </c>
      <c r="I42">
        <v>1</v>
      </c>
    </row>
    <row r="43" spans="2:9" ht="12.75">
      <c r="B43" s="65" t="s">
        <v>69</v>
      </c>
      <c r="D43" t="s">
        <v>303</v>
      </c>
      <c r="E43" s="3">
        <v>3</v>
      </c>
      <c r="G43" s="54" t="s">
        <v>239</v>
      </c>
      <c r="H43" s="3">
        <f>E153</f>
        <v>7</v>
      </c>
      <c r="I43">
        <v>1</v>
      </c>
    </row>
    <row r="44" spans="2:9" ht="12.75">
      <c r="B44" s="65" t="s">
        <v>69</v>
      </c>
      <c r="D44" t="s">
        <v>192</v>
      </c>
      <c r="E44" s="3">
        <v>4</v>
      </c>
      <c r="G44" s="1"/>
      <c r="I44">
        <f>SUM(I6:I43)</f>
        <v>36</v>
      </c>
    </row>
    <row r="45" spans="2:7" ht="12.75">
      <c r="B45" s="65" t="s">
        <v>376</v>
      </c>
      <c r="D45" t="s">
        <v>190</v>
      </c>
      <c r="E45" s="3">
        <v>3</v>
      </c>
      <c r="G45" s="1"/>
    </row>
    <row r="46" spans="2:7" ht="12.75">
      <c r="B46" s="65" t="s">
        <v>387</v>
      </c>
      <c r="D46" t="s">
        <v>192</v>
      </c>
      <c r="E46" s="3">
        <v>2</v>
      </c>
      <c r="G46" s="1"/>
    </row>
    <row r="47" spans="2:7" ht="12.75">
      <c r="B47" s="65" t="s">
        <v>308</v>
      </c>
      <c r="D47" t="s">
        <v>190</v>
      </c>
      <c r="E47" s="3">
        <v>3</v>
      </c>
      <c r="G47" s="1"/>
    </row>
    <row r="48" spans="2:7" ht="12.75">
      <c r="B48" s="47" t="s">
        <v>82</v>
      </c>
      <c r="C48" s="33"/>
      <c r="D48" s="62" t="s">
        <v>380</v>
      </c>
      <c r="E48" s="3">
        <f>SUM(E34:E47)</f>
        <v>55</v>
      </c>
      <c r="G48" s="1"/>
    </row>
    <row r="49" spans="2:7" ht="12.75">
      <c r="B49" s="43"/>
      <c r="D49" s="12" t="s">
        <v>381</v>
      </c>
      <c r="E49" s="15">
        <v>55</v>
      </c>
      <c r="G49" s="1"/>
    </row>
    <row r="50" spans="2:7" ht="12.75">
      <c r="B50" s="45"/>
      <c r="G50" s="1"/>
    </row>
    <row r="51" spans="2:8" ht="12.75">
      <c r="B51" s="46" t="s">
        <v>304</v>
      </c>
      <c r="D51" s="1" t="s">
        <v>17</v>
      </c>
      <c r="G51" s="6" t="s">
        <v>400</v>
      </c>
      <c r="H51" s="8">
        <f>SUM(H6:H50)</f>
        <v>456</v>
      </c>
    </row>
    <row r="52" spans="2:8" ht="12.75">
      <c r="B52" s="45"/>
      <c r="E52" s="3">
        <v>2009</v>
      </c>
      <c r="G52" s="32" t="s">
        <v>491</v>
      </c>
      <c r="H52" s="3">
        <v>36</v>
      </c>
    </row>
    <row r="53" spans="2:8" ht="12.75">
      <c r="B53" s="65" t="s">
        <v>1</v>
      </c>
      <c r="D53" t="s">
        <v>7</v>
      </c>
      <c r="E53" s="3">
        <v>5</v>
      </c>
      <c r="G53" s="25" t="s">
        <v>333</v>
      </c>
      <c r="H53" s="16">
        <f>H51-H54</f>
        <v>37</v>
      </c>
    </row>
    <row r="54" spans="2:8" ht="12.75">
      <c r="B54" s="65" t="s">
        <v>387</v>
      </c>
      <c r="D54" s="10" t="s">
        <v>7</v>
      </c>
      <c r="E54" s="3">
        <v>3</v>
      </c>
      <c r="G54" s="12" t="s">
        <v>401</v>
      </c>
      <c r="H54" s="15">
        <f>E30+E49+E65+E78+E97+E119+E131+E155+E165+E172</f>
        <v>419</v>
      </c>
    </row>
    <row r="55" spans="2:5" ht="12.75">
      <c r="B55" s="65" t="s">
        <v>3</v>
      </c>
      <c r="D55" t="s">
        <v>7</v>
      </c>
      <c r="E55" s="3">
        <v>5</v>
      </c>
    </row>
    <row r="56" spans="2:5" ht="12.75">
      <c r="B56" s="65" t="s">
        <v>4</v>
      </c>
      <c r="D56" t="s">
        <v>7</v>
      </c>
      <c r="E56" s="3">
        <v>5</v>
      </c>
    </row>
    <row r="57" spans="2:5" ht="12.75">
      <c r="B57" s="65" t="s">
        <v>69</v>
      </c>
      <c r="D57" t="s">
        <v>7</v>
      </c>
      <c r="E57" s="3">
        <v>2</v>
      </c>
    </row>
    <row r="58" spans="2:5" ht="12.75">
      <c r="B58" s="65" t="s">
        <v>68</v>
      </c>
      <c r="D58" t="s">
        <v>241</v>
      </c>
      <c r="E58" s="3">
        <v>3</v>
      </c>
    </row>
    <row r="59" spans="2:5" ht="12.75">
      <c r="B59" s="65" t="s">
        <v>305</v>
      </c>
      <c r="D59" t="s">
        <v>7</v>
      </c>
      <c r="E59" s="3">
        <v>2</v>
      </c>
    </row>
    <row r="60" spans="2:5" ht="12.75">
      <c r="B60" s="65" t="s">
        <v>306</v>
      </c>
      <c r="D60" t="s">
        <v>70</v>
      </c>
      <c r="E60" s="3">
        <v>2</v>
      </c>
    </row>
    <row r="61" spans="2:5" ht="12.75">
      <c r="B61" s="54" t="s">
        <v>404</v>
      </c>
      <c r="D61" t="s">
        <v>307</v>
      </c>
      <c r="E61" s="3">
        <v>2</v>
      </c>
    </row>
    <row r="62" spans="2:5" ht="12.75">
      <c r="B62" s="65" t="s">
        <v>72</v>
      </c>
      <c r="D62" t="s">
        <v>8</v>
      </c>
      <c r="E62" s="3">
        <v>2</v>
      </c>
    </row>
    <row r="63" spans="2:5" ht="12.75">
      <c r="B63" s="65" t="s">
        <v>308</v>
      </c>
      <c r="D63" t="s">
        <v>309</v>
      </c>
      <c r="E63" s="3">
        <v>3</v>
      </c>
    </row>
    <row r="64" spans="2:5" ht="12.75">
      <c r="B64" s="47" t="s">
        <v>83</v>
      </c>
      <c r="C64" s="33"/>
      <c r="D64" s="62" t="s">
        <v>380</v>
      </c>
      <c r="E64" s="3">
        <f>SUM(E53:E63)</f>
        <v>34</v>
      </c>
    </row>
    <row r="65" spans="2:5" ht="12.75">
      <c r="B65" s="45"/>
      <c r="D65" s="12" t="s">
        <v>381</v>
      </c>
      <c r="E65" s="15">
        <v>39</v>
      </c>
    </row>
    <row r="66" spans="2:5" ht="12.75">
      <c r="B66" s="46" t="s">
        <v>313</v>
      </c>
      <c r="C66"/>
      <c r="E66" s="3">
        <v>2009</v>
      </c>
    </row>
    <row r="67" spans="2:5" ht="12.75">
      <c r="B67" s="65" t="s">
        <v>1</v>
      </c>
      <c r="D67" t="s">
        <v>200</v>
      </c>
      <c r="E67" s="3">
        <v>2</v>
      </c>
    </row>
    <row r="68" spans="2:5" ht="12.75">
      <c r="B68" s="65" t="s">
        <v>387</v>
      </c>
      <c r="D68" t="s">
        <v>74</v>
      </c>
      <c r="E68" s="3">
        <v>3</v>
      </c>
    </row>
    <row r="69" spans="2:5" ht="12.75">
      <c r="B69" s="65" t="s">
        <v>243</v>
      </c>
      <c r="D69" t="s">
        <v>244</v>
      </c>
      <c r="E69" s="3">
        <v>4</v>
      </c>
    </row>
    <row r="70" spans="2:5" ht="12.75">
      <c r="B70" s="65" t="s">
        <v>4</v>
      </c>
      <c r="D70" t="s">
        <v>310</v>
      </c>
      <c r="E70" s="3">
        <v>3</v>
      </c>
    </row>
    <row r="71" spans="2:5" ht="12.75">
      <c r="B71" s="65" t="s">
        <v>69</v>
      </c>
      <c r="D71" t="s">
        <v>181</v>
      </c>
      <c r="E71" s="3">
        <v>2</v>
      </c>
    </row>
    <row r="72" spans="2:5" ht="12.75">
      <c r="B72" s="65" t="s">
        <v>352</v>
      </c>
      <c r="D72" t="s">
        <v>244</v>
      </c>
      <c r="E72" s="3">
        <v>2</v>
      </c>
    </row>
    <row r="73" spans="2:5" ht="12.75">
      <c r="B73" s="65" t="s">
        <v>72</v>
      </c>
      <c r="D73" t="s">
        <v>312</v>
      </c>
      <c r="E73" s="3">
        <v>2</v>
      </c>
    </row>
    <row r="74" spans="2:5" ht="12.75">
      <c r="B74" s="65" t="s">
        <v>311</v>
      </c>
      <c r="D74" t="s">
        <v>74</v>
      </c>
      <c r="E74" s="3">
        <v>2</v>
      </c>
    </row>
    <row r="75" spans="2:5" ht="12.75">
      <c r="B75" s="65" t="s">
        <v>68</v>
      </c>
      <c r="D75" t="s">
        <v>312</v>
      </c>
      <c r="E75" s="3">
        <v>5</v>
      </c>
    </row>
    <row r="76" spans="2:5" ht="12.75">
      <c r="B76" s="65" t="s">
        <v>3</v>
      </c>
      <c r="D76" t="s">
        <v>377</v>
      </c>
      <c r="E76" s="3">
        <v>1</v>
      </c>
    </row>
    <row r="77" spans="2:5" ht="12.75">
      <c r="B77" s="44" t="s">
        <v>245</v>
      </c>
      <c r="D77" s="62" t="s">
        <v>380</v>
      </c>
      <c r="E77" s="3">
        <f>SUM(E67:E76)</f>
        <v>26</v>
      </c>
    </row>
    <row r="78" spans="2:5" ht="12.75">
      <c r="B78" s="45"/>
      <c r="D78" s="12" t="s">
        <v>381</v>
      </c>
      <c r="E78" s="15">
        <v>20</v>
      </c>
    </row>
    <row r="79" spans="2:4" ht="12.75">
      <c r="B79" s="45"/>
      <c r="D79" s="11"/>
    </row>
    <row r="80" spans="2:5" ht="12.75">
      <c r="B80" s="63" t="s">
        <v>247</v>
      </c>
      <c r="C80" s="21"/>
      <c r="D80" s="62" t="s">
        <v>380</v>
      </c>
      <c r="E80" s="3">
        <f>E29+E48+E64+E77</f>
        <v>191</v>
      </c>
    </row>
    <row r="81" spans="2:5" ht="12.75">
      <c r="B81" s="45"/>
      <c r="D81" s="12" t="s">
        <v>381</v>
      </c>
      <c r="E81" s="15">
        <f>E30+E49+E6+E65+E78</f>
        <v>180</v>
      </c>
    </row>
    <row r="82" spans="2:4" ht="12.75">
      <c r="B82" s="45"/>
      <c r="D82" s="11"/>
    </row>
    <row r="83" spans="2:5" ht="12.75">
      <c r="B83" s="46" t="s">
        <v>314</v>
      </c>
      <c r="D83" s="1" t="s">
        <v>17</v>
      </c>
      <c r="E83" s="3">
        <v>2009</v>
      </c>
    </row>
    <row r="84" spans="2:5" ht="12.75">
      <c r="B84" s="65" t="s">
        <v>386</v>
      </c>
      <c r="D84" t="s">
        <v>183</v>
      </c>
      <c r="E84" s="3">
        <v>4</v>
      </c>
    </row>
    <row r="85" spans="2:5" ht="12.75">
      <c r="B85" s="65" t="s">
        <v>9</v>
      </c>
      <c r="D85" t="s">
        <v>183</v>
      </c>
      <c r="E85" s="3">
        <v>6</v>
      </c>
    </row>
    <row r="86" spans="2:7" ht="12.75">
      <c r="B86" s="65" t="s">
        <v>387</v>
      </c>
      <c r="D86" t="s">
        <v>183</v>
      </c>
      <c r="E86" s="3">
        <v>13</v>
      </c>
      <c r="F86" s="68"/>
      <c r="G86" s="4"/>
    </row>
    <row r="87" spans="2:7" ht="12.75">
      <c r="B87" s="65" t="s">
        <v>10</v>
      </c>
      <c r="D87" t="s">
        <v>184</v>
      </c>
      <c r="E87" s="3">
        <v>15</v>
      </c>
      <c r="F87" s="68"/>
      <c r="G87" s="4"/>
    </row>
    <row r="88" spans="2:7" ht="12.75">
      <c r="B88" s="65" t="s">
        <v>3</v>
      </c>
      <c r="D88" t="s">
        <v>183</v>
      </c>
      <c r="E88" s="3">
        <v>4</v>
      </c>
      <c r="G88" s="4"/>
    </row>
    <row r="89" spans="2:7" ht="12.75">
      <c r="B89" s="65" t="s">
        <v>242</v>
      </c>
      <c r="D89" t="s">
        <v>183</v>
      </c>
      <c r="E89" s="3">
        <v>2</v>
      </c>
      <c r="G89" s="4"/>
    </row>
    <row r="90" spans="2:7" ht="12.75">
      <c r="B90" s="65" t="s">
        <v>4</v>
      </c>
      <c r="D90" t="s">
        <v>186</v>
      </c>
      <c r="E90" s="3">
        <v>10</v>
      </c>
      <c r="F90" s="68"/>
      <c r="G90" s="4"/>
    </row>
    <row r="91" spans="2:7" ht="12.75">
      <c r="B91" s="65" t="s">
        <v>75</v>
      </c>
      <c r="D91" t="s">
        <v>183</v>
      </c>
      <c r="E91" s="3">
        <v>2</v>
      </c>
      <c r="F91" s="68"/>
      <c r="G91" s="4"/>
    </row>
    <row r="92" spans="2:7" ht="12.75">
      <c r="B92" s="65" t="s">
        <v>69</v>
      </c>
      <c r="D92" t="s">
        <v>184</v>
      </c>
      <c r="E92" s="3">
        <v>6</v>
      </c>
      <c r="F92" s="68"/>
      <c r="G92" s="4"/>
    </row>
    <row r="93" spans="2:7" ht="12.75">
      <c r="B93" s="65" t="s">
        <v>352</v>
      </c>
      <c r="D93" t="s">
        <v>182</v>
      </c>
      <c r="E93" s="3">
        <v>4</v>
      </c>
      <c r="F93" s="68"/>
      <c r="G93" s="4"/>
    </row>
    <row r="94" spans="2:7" ht="12.75">
      <c r="B94" s="65" t="s">
        <v>72</v>
      </c>
      <c r="D94" t="s">
        <v>185</v>
      </c>
      <c r="E94" s="3">
        <v>4</v>
      </c>
      <c r="F94" s="68"/>
      <c r="G94" s="4"/>
    </row>
    <row r="95" spans="2:7" ht="12.75">
      <c r="B95" s="65" t="s">
        <v>458</v>
      </c>
      <c r="D95" t="s">
        <v>183</v>
      </c>
      <c r="E95" s="3">
        <v>13</v>
      </c>
      <c r="F95" s="68"/>
      <c r="G95" s="4"/>
    </row>
    <row r="96" spans="2:7" ht="12.75">
      <c r="B96" s="47" t="s">
        <v>84</v>
      </c>
      <c r="C96"/>
      <c r="D96" s="62" t="s">
        <v>380</v>
      </c>
      <c r="E96" s="3">
        <f>SUM(E84:E95)</f>
        <v>83</v>
      </c>
      <c r="F96" s="68"/>
      <c r="G96" s="4"/>
    </row>
    <row r="97" spans="2:5" ht="12.75">
      <c r="B97" s="45"/>
      <c r="D97" s="12" t="s">
        <v>381</v>
      </c>
      <c r="E97" s="15">
        <v>78</v>
      </c>
    </row>
    <row r="98" ht="12.75">
      <c r="B98" s="45"/>
    </row>
    <row r="99" spans="2:5" ht="12.75">
      <c r="B99" s="46" t="s">
        <v>315</v>
      </c>
      <c r="D99" s="1" t="s">
        <v>17</v>
      </c>
      <c r="E99" s="3">
        <v>2009</v>
      </c>
    </row>
    <row r="100" spans="2:5" ht="12.75">
      <c r="B100" s="65" t="s">
        <v>1</v>
      </c>
      <c r="D100" t="s">
        <v>194</v>
      </c>
      <c r="E100" s="3">
        <v>3</v>
      </c>
    </row>
    <row r="101" spans="2:5" ht="12.75">
      <c r="B101" s="65" t="s">
        <v>387</v>
      </c>
      <c r="D101" t="s">
        <v>195</v>
      </c>
      <c r="E101" s="3">
        <v>3</v>
      </c>
    </row>
    <row r="102" spans="2:5" ht="12.75">
      <c r="B102" s="65" t="s">
        <v>3</v>
      </c>
      <c r="D102" t="s">
        <v>195</v>
      </c>
      <c r="E102" s="3">
        <v>8</v>
      </c>
    </row>
    <row r="103" spans="2:5" ht="12.75">
      <c r="B103" s="65" t="s">
        <v>3</v>
      </c>
      <c r="D103" t="s">
        <v>196</v>
      </c>
      <c r="E103" s="3">
        <v>3</v>
      </c>
    </row>
    <row r="104" spans="2:5" ht="12.75">
      <c r="B104" s="65" t="s">
        <v>3</v>
      </c>
      <c r="D104" t="s">
        <v>197</v>
      </c>
      <c r="E104" s="3">
        <v>2</v>
      </c>
    </row>
    <row r="105" spans="2:5" ht="12.75">
      <c r="B105" s="65" t="s">
        <v>3</v>
      </c>
      <c r="D105" t="s">
        <v>316</v>
      </c>
      <c r="E105" s="3">
        <v>1</v>
      </c>
    </row>
    <row r="106" spans="2:5" ht="12.75">
      <c r="B106" s="65" t="s">
        <v>376</v>
      </c>
      <c r="D106" t="s">
        <v>316</v>
      </c>
      <c r="E106" s="3">
        <v>4</v>
      </c>
    </row>
    <row r="107" spans="2:5" ht="12.75">
      <c r="B107" s="65" t="s">
        <v>317</v>
      </c>
      <c r="D107" t="s">
        <v>318</v>
      </c>
      <c r="E107" s="3">
        <v>4</v>
      </c>
    </row>
    <row r="108" spans="2:5" ht="12.75">
      <c r="B108" s="65" t="s">
        <v>389</v>
      </c>
      <c r="D108" t="s">
        <v>195</v>
      </c>
      <c r="E108" s="3">
        <v>3</v>
      </c>
    </row>
    <row r="109" spans="2:5" ht="12.75">
      <c r="B109" s="65" t="s">
        <v>11</v>
      </c>
      <c r="D109" t="s">
        <v>199</v>
      </c>
      <c r="E109" s="3">
        <v>0</v>
      </c>
    </row>
    <row r="110" spans="2:5" ht="12.75">
      <c r="B110" s="65" t="s">
        <v>71</v>
      </c>
      <c r="D110" t="s">
        <v>195</v>
      </c>
      <c r="E110" s="3">
        <v>2</v>
      </c>
    </row>
    <row r="111" spans="2:5" ht="12.75">
      <c r="B111" s="65" t="s">
        <v>69</v>
      </c>
      <c r="D111" t="s">
        <v>195</v>
      </c>
      <c r="E111" s="3">
        <v>2</v>
      </c>
    </row>
    <row r="112" spans="2:5" ht="12.75">
      <c r="B112" s="65" t="s">
        <v>69</v>
      </c>
      <c r="D112" t="s">
        <v>196</v>
      </c>
      <c r="E112" s="3">
        <v>5</v>
      </c>
    </row>
    <row r="113" spans="2:5" ht="12.75">
      <c r="B113" s="65" t="s">
        <v>69</v>
      </c>
      <c r="D113" t="s">
        <v>378</v>
      </c>
      <c r="E113" s="3">
        <v>3</v>
      </c>
    </row>
    <row r="114" spans="2:5" ht="12.75">
      <c r="B114" s="65" t="s">
        <v>390</v>
      </c>
      <c r="D114" t="s">
        <v>195</v>
      </c>
      <c r="E114" s="3">
        <v>2</v>
      </c>
    </row>
    <row r="115" spans="2:5" ht="12.75">
      <c r="B115" s="65" t="s">
        <v>72</v>
      </c>
      <c r="D115" t="s">
        <v>316</v>
      </c>
      <c r="E115" s="3">
        <v>3</v>
      </c>
    </row>
    <row r="116" spans="2:5" ht="12.75">
      <c r="B116" s="65" t="s">
        <v>72</v>
      </c>
      <c r="D116" t="s">
        <v>198</v>
      </c>
      <c r="E116" s="3">
        <v>3</v>
      </c>
    </row>
    <row r="117" spans="2:5" ht="12.75">
      <c r="B117" s="65" t="s">
        <v>308</v>
      </c>
      <c r="D117" t="s">
        <v>196</v>
      </c>
      <c r="E117" s="3">
        <v>1</v>
      </c>
    </row>
    <row r="118" spans="2:5" ht="12.75">
      <c r="B118" s="47" t="s">
        <v>85</v>
      </c>
      <c r="C118"/>
      <c r="D118" s="62" t="s">
        <v>380</v>
      </c>
      <c r="E118" s="3">
        <f>SUM(E100:E117)</f>
        <v>52</v>
      </c>
    </row>
    <row r="119" spans="2:5" ht="12.75">
      <c r="B119" s="45"/>
      <c r="D119" s="12" t="s">
        <v>381</v>
      </c>
      <c r="E119" s="15">
        <v>44</v>
      </c>
    </row>
    <row r="120" ht="12.75">
      <c r="B120" s="45"/>
    </row>
    <row r="121" spans="2:4" ht="12.75">
      <c r="B121" s="46" t="s">
        <v>321</v>
      </c>
      <c r="D121" s="1" t="s">
        <v>17</v>
      </c>
    </row>
    <row r="122" spans="2:5" ht="12.75">
      <c r="B122" s="65" t="s">
        <v>391</v>
      </c>
      <c r="D122" t="s">
        <v>12</v>
      </c>
      <c r="E122" s="3">
        <v>2</v>
      </c>
    </row>
    <row r="123" spans="2:5" ht="12.75">
      <c r="B123" s="65" t="s">
        <v>4</v>
      </c>
      <c r="D123" t="s">
        <v>12</v>
      </c>
      <c r="E123" s="3">
        <v>3</v>
      </c>
    </row>
    <row r="124" spans="2:5" ht="12.75">
      <c r="B124" s="65" t="s">
        <v>68</v>
      </c>
      <c r="D124" t="s">
        <v>73</v>
      </c>
      <c r="E124" s="3">
        <v>8</v>
      </c>
    </row>
    <row r="125" spans="2:5" ht="12.75">
      <c r="B125" s="65" t="s">
        <v>58</v>
      </c>
      <c r="D125" t="s">
        <v>12</v>
      </c>
      <c r="E125" s="3">
        <v>4</v>
      </c>
    </row>
    <row r="126" spans="2:5" ht="12.75">
      <c r="B126" s="65" t="s">
        <v>319</v>
      </c>
      <c r="D126" t="s">
        <v>12</v>
      </c>
      <c r="E126" s="3">
        <v>11</v>
      </c>
    </row>
    <row r="127" spans="2:5" ht="12.75">
      <c r="B127" s="65" t="s">
        <v>72</v>
      </c>
      <c r="D127" t="s">
        <v>13</v>
      </c>
      <c r="E127" s="3">
        <v>4</v>
      </c>
    </row>
    <row r="128" spans="2:5" ht="12.75">
      <c r="B128" s="65" t="s">
        <v>72</v>
      </c>
      <c r="D128" t="s">
        <v>12</v>
      </c>
      <c r="E128" s="3">
        <v>5</v>
      </c>
    </row>
    <row r="129" spans="2:5" ht="12.75">
      <c r="B129" s="65" t="s">
        <v>320</v>
      </c>
      <c r="D129" t="s">
        <v>12</v>
      </c>
      <c r="E129" s="3">
        <v>4</v>
      </c>
    </row>
    <row r="130" spans="2:5" ht="12.75">
      <c r="B130" s="47" t="s">
        <v>86</v>
      </c>
      <c r="C130"/>
      <c r="D130" s="62" t="s">
        <v>380</v>
      </c>
      <c r="E130" s="3">
        <f>SUM(E122:E129)</f>
        <v>41</v>
      </c>
    </row>
    <row r="131" spans="2:5" ht="12.75">
      <c r="B131" s="45"/>
      <c r="D131" s="12" t="s">
        <v>381</v>
      </c>
      <c r="E131" s="15">
        <v>37</v>
      </c>
    </row>
    <row r="132" ht="12.75">
      <c r="B132" s="45"/>
    </row>
    <row r="133" spans="2:5" ht="12.75">
      <c r="B133" s="46" t="s">
        <v>322</v>
      </c>
      <c r="D133" s="1" t="s">
        <v>131</v>
      </c>
      <c r="E133" s="3">
        <v>2009</v>
      </c>
    </row>
    <row r="134" spans="2:5" ht="12.75">
      <c r="B134" s="65" t="s">
        <v>326</v>
      </c>
      <c r="D134" t="s">
        <v>327</v>
      </c>
      <c r="E134" s="3">
        <v>3</v>
      </c>
    </row>
    <row r="135" spans="2:8" s="1" customFormat="1" ht="12.75">
      <c r="B135" s="65" t="s">
        <v>1</v>
      </c>
      <c r="C135" s="10"/>
      <c r="D135" s="10" t="s">
        <v>202</v>
      </c>
      <c r="E135" s="3">
        <v>4</v>
      </c>
      <c r="F135" s="16"/>
      <c r="H135" s="3"/>
    </row>
    <row r="136" spans="2:8" s="1" customFormat="1" ht="12.75">
      <c r="B136" s="65" t="s">
        <v>1</v>
      </c>
      <c r="C136" s="10"/>
      <c r="D136" s="10" t="s">
        <v>201</v>
      </c>
      <c r="E136" s="3">
        <v>1</v>
      </c>
      <c r="F136" s="16"/>
      <c r="H136" s="3"/>
    </row>
    <row r="137" spans="2:8" s="1" customFormat="1" ht="12.75">
      <c r="B137" s="65" t="s">
        <v>387</v>
      </c>
      <c r="C137" s="10"/>
      <c r="D137" s="10" t="s">
        <v>201</v>
      </c>
      <c r="E137" s="3">
        <v>3</v>
      </c>
      <c r="F137" s="16"/>
      <c r="H137" s="3"/>
    </row>
    <row r="138" spans="2:8" s="1" customFormat="1" ht="12.75">
      <c r="B138" s="65" t="s">
        <v>10</v>
      </c>
      <c r="C138" s="10"/>
      <c r="D138" s="10" t="s">
        <v>202</v>
      </c>
      <c r="E138" s="3">
        <v>5</v>
      </c>
      <c r="F138" s="16"/>
      <c r="H138" s="3"/>
    </row>
    <row r="139" spans="2:8" s="1" customFormat="1" ht="12.75">
      <c r="B139" s="65" t="s">
        <v>3</v>
      </c>
      <c r="C139" s="10"/>
      <c r="D139" s="10" t="s">
        <v>202</v>
      </c>
      <c r="E139" s="3">
        <v>2</v>
      </c>
      <c r="F139" s="66">
        <v>1</v>
      </c>
      <c r="H139" s="3"/>
    </row>
    <row r="140" spans="2:8" s="1" customFormat="1" ht="12.75">
      <c r="B140" s="65" t="s">
        <v>3</v>
      </c>
      <c r="C140" s="10"/>
      <c r="D140" s="10" t="s">
        <v>328</v>
      </c>
      <c r="E140" s="3">
        <v>2</v>
      </c>
      <c r="F140" s="16"/>
      <c r="H140" s="3"/>
    </row>
    <row r="141" spans="2:6" ht="12.75">
      <c r="B141" s="65" t="s">
        <v>392</v>
      </c>
      <c r="D141" s="10" t="s">
        <v>203</v>
      </c>
      <c r="E141" s="3">
        <v>3</v>
      </c>
      <c r="F141" s="66">
        <v>1</v>
      </c>
    </row>
    <row r="142" spans="2:5" ht="12.75">
      <c r="B142" s="65" t="s">
        <v>129</v>
      </c>
      <c r="D142" s="10" t="s">
        <v>202</v>
      </c>
      <c r="E142" s="3">
        <v>4</v>
      </c>
    </row>
    <row r="143" spans="2:5" ht="12.75">
      <c r="B143" s="65" t="s">
        <v>393</v>
      </c>
      <c r="D143" s="10" t="s">
        <v>201</v>
      </c>
      <c r="E143" s="3">
        <v>2</v>
      </c>
    </row>
    <row r="144" spans="2:5" ht="12.75">
      <c r="B144" s="65" t="s">
        <v>69</v>
      </c>
      <c r="D144" s="10" t="s">
        <v>14</v>
      </c>
      <c r="E144" s="3">
        <v>3</v>
      </c>
    </row>
    <row r="145" spans="2:5" ht="12.75">
      <c r="B145" s="65" t="s">
        <v>69</v>
      </c>
      <c r="D145" s="10" t="s">
        <v>15</v>
      </c>
      <c r="E145" s="3">
        <v>1</v>
      </c>
    </row>
    <row r="146" spans="2:5" ht="12.75">
      <c r="B146" s="65" t="s">
        <v>394</v>
      </c>
      <c r="D146" s="10" t="s">
        <v>367</v>
      </c>
      <c r="E146" s="3">
        <v>2</v>
      </c>
    </row>
    <row r="147" spans="2:5" ht="12.75">
      <c r="B147" s="65" t="s">
        <v>395</v>
      </c>
      <c r="D147" s="10" t="s">
        <v>57</v>
      </c>
      <c r="E147" s="3">
        <v>4</v>
      </c>
    </row>
    <row r="148" spans="2:5" ht="12.75">
      <c r="B148" s="65" t="s">
        <v>130</v>
      </c>
      <c r="D148" s="10" t="s">
        <v>59</v>
      </c>
      <c r="E148" s="3">
        <v>3</v>
      </c>
    </row>
    <row r="149" spans="2:5" ht="12.75">
      <c r="B149" s="65" t="s">
        <v>130</v>
      </c>
      <c r="D149" s="10" t="s">
        <v>15</v>
      </c>
      <c r="E149" s="3">
        <v>4</v>
      </c>
    </row>
    <row r="150" spans="2:5" ht="12.75">
      <c r="B150" s="65" t="s">
        <v>130</v>
      </c>
      <c r="D150" s="10" t="s">
        <v>248</v>
      </c>
      <c r="E150" s="3">
        <v>6</v>
      </c>
    </row>
    <row r="151" spans="2:5" ht="12.75">
      <c r="B151" s="65" t="s">
        <v>72</v>
      </c>
      <c r="D151" s="10" t="s">
        <v>201</v>
      </c>
      <c r="E151" s="3">
        <v>2</v>
      </c>
    </row>
    <row r="152" spans="2:5" ht="12.75">
      <c r="B152" s="65" t="s">
        <v>72</v>
      </c>
      <c r="D152" s="10" t="s">
        <v>15</v>
      </c>
      <c r="E152" s="3">
        <v>1</v>
      </c>
    </row>
    <row r="153" spans="2:8" s="10" customFormat="1" ht="12.75">
      <c r="B153" s="65" t="s">
        <v>239</v>
      </c>
      <c r="D153" s="10" t="s">
        <v>249</v>
      </c>
      <c r="E153" s="3">
        <v>7</v>
      </c>
      <c r="F153" s="66">
        <v>7</v>
      </c>
      <c r="H153" s="3"/>
    </row>
    <row r="154" spans="2:6" ht="12.75">
      <c r="B154" s="47" t="s">
        <v>87</v>
      </c>
      <c r="C154"/>
      <c r="D154" s="62" t="s">
        <v>380</v>
      </c>
      <c r="E154" s="3">
        <f>SUM(E134:E153)</f>
        <v>62</v>
      </c>
      <c r="F154" s="66"/>
    </row>
    <row r="155" spans="2:5" ht="12.75">
      <c r="B155" s="45"/>
      <c r="D155" s="12" t="s">
        <v>381</v>
      </c>
      <c r="E155" s="15">
        <v>57</v>
      </c>
    </row>
    <row r="156" ht="12.75">
      <c r="B156" s="45"/>
    </row>
    <row r="157" spans="2:5" ht="12.75">
      <c r="B157" s="46" t="s">
        <v>324</v>
      </c>
      <c r="D157" s="1" t="s">
        <v>17</v>
      </c>
      <c r="E157" s="3">
        <v>2009</v>
      </c>
    </row>
    <row r="158" spans="2:5" ht="12.75">
      <c r="B158" s="65" t="s">
        <v>379</v>
      </c>
      <c r="D158" s="10" t="s">
        <v>325</v>
      </c>
      <c r="E158" s="3">
        <v>2</v>
      </c>
    </row>
    <row r="159" spans="2:6" ht="12.75">
      <c r="B159" s="65" t="s">
        <v>387</v>
      </c>
      <c r="D159" s="10" t="s">
        <v>325</v>
      </c>
      <c r="E159" s="3">
        <v>2</v>
      </c>
      <c r="F159" s="66">
        <v>1</v>
      </c>
    </row>
    <row r="160" spans="2:5" ht="12.75">
      <c r="B160" s="65" t="s">
        <v>329</v>
      </c>
      <c r="D160" s="10" t="s">
        <v>16</v>
      </c>
      <c r="E160" s="3">
        <v>1</v>
      </c>
    </row>
    <row r="161" spans="2:5" ht="12.75">
      <c r="B161" s="65" t="s">
        <v>4</v>
      </c>
      <c r="D161" s="10" t="s">
        <v>325</v>
      </c>
      <c r="E161" s="3">
        <v>2</v>
      </c>
    </row>
    <row r="162" spans="2:5" ht="12.75">
      <c r="B162" s="65" t="s">
        <v>396</v>
      </c>
      <c r="D162" s="10" t="s">
        <v>330</v>
      </c>
      <c r="E162" s="3">
        <v>6</v>
      </c>
    </row>
    <row r="163" spans="2:5" ht="12.75">
      <c r="B163" s="65" t="s">
        <v>72</v>
      </c>
      <c r="D163" s="10" t="s">
        <v>16</v>
      </c>
      <c r="E163" s="3">
        <v>2</v>
      </c>
    </row>
    <row r="164" spans="2:5" ht="12.75">
      <c r="B164" s="47" t="s">
        <v>88</v>
      </c>
      <c r="C164"/>
      <c r="D164" s="62" t="s">
        <v>380</v>
      </c>
      <c r="E164" s="3">
        <f>SUM(E158:E163)</f>
        <v>15</v>
      </c>
    </row>
    <row r="165" spans="2:5" ht="12.75">
      <c r="B165" s="45"/>
      <c r="D165" s="12" t="s">
        <v>381</v>
      </c>
      <c r="E165" s="15">
        <v>13</v>
      </c>
    </row>
    <row r="166" ht="12.75">
      <c r="B166" s="43"/>
    </row>
    <row r="167" ht="12.75">
      <c r="B167" s="46" t="s">
        <v>323</v>
      </c>
    </row>
    <row r="168" spans="2:5" ht="12.75">
      <c r="B168" s="43"/>
      <c r="E168" s="3">
        <v>2009</v>
      </c>
    </row>
    <row r="169" spans="2:5" ht="12.75">
      <c r="B169" s="65" t="s">
        <v>1</v>
      </c>
      <c r="D169" s="1" t="s">
        <v>54</v>
      </c>
      <c r="E169" s="3">
        <v>3</v>
      </c>
    </row>
    <row r="170" spans="2:5" ht="12.75">
      <c r="B170" s="65" t="s">
        <v>72</v>
      </c>
      <c r="D170" s="1" t="s">
        <v>54</v>
      </c>
      <c r="E170" s="3">
        <v>9</v>
      </c>
    </row>
    <row r="171" spans="2:5" ht="12.75">
      <c r="B171" s="47" t="s">
        <v>89</v>
      </c>
      <c r="C171"/>
      <c r="D171" s="92" t="s">
        <v>380</v>
      </c>
      <c r="E171" s="3">
        <f>SUM(E169:E170)</f>
        <v>12</v>
      </c>
    </row>
    <row r="172" spans="2:5" ht="12.75">
      <c r="B172" s="43"/>
      <c r="D172" s="12" t="s">
        <v>381</v>
      </c>
      <c r="E172" s="15">
        <v>10</v>
      </c>
    </row>
    <row r="173" spans="2:6" ht="12.75">
      <c r="B173" s="45"/>
      <c r="F173" s="66" t="s">
        <v>119</v>
      </c>
    </row>
    <row r="174" spans="2:8" s="112" customFormat="1" ht="15.75">
      <c r="B174" s="114" t="s">
        <v>246</v>
      </c>
      <c r="D174" s="115" t="s">
        <v>380</v>
      </c>
      <c r="E174" s="106">
        <f>E29+E48+E64+E77+E96+E118+E130+E154+E164+E171</f>
        <v>456</v>
      </c>
      <c r="F174" s="116">
        <f>SUM(F7:F172)</f>
        <v>10</v>
      </c>
      <c r="G174" s="117"/>
      <c r="H174" s="118"/>
    </row>
    <row r="175" spans="4:5" ht="12.75">
      <c r="D175" s="12" t="s">
        <v>381</v>
      </c>
      <c r="E175" s="15">
        <v>419</v>
      </c>
    </row>
    <row r="176" ht="12.75">
      <c r="D176" s="2"/>
    </row>
  </sheetData>
  <mergeCells count="1">
    <mergeCell ref="B1:G1"/>
  </mergeCells>
  <printOptions gridLines="1"/>
  <pageMargins left="1.25" right="0.25" top="1" bottom="1" header="0.5" footer="0.5"/>
  <pageSetup fitToHeight="2" horizontalDpi="300" verticalDpi="300" orientation="portrait" scale="50" r:id="rId1"/>
  <headerFooter alignWithMargins="0">
    <oddHeader>&amp;CUSA CTU Count @ Jan.1, 2009&amp;RPage &amp;P of &amp;N</oddHeader>
    <oddFooter>&amp;Ltomlinl@shaw.ca
les.tomlin@trican.ca&amp;C&amp;F&amp;R&amp;D]</oddFooter>
  </headerFooter>
  <rowBreaks count="1" manualBreakCount="1">
    <brk id="9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view="pageBreakPreview" zoomScale="75" zoomScaleNormal="75" zoomScaleSheetLayoutView="75" workbookViewId="0" topLeftCell="A1">
      <pane ySplit="3" topLeftCell="BM37" activePane="bottomLeft" state="frozen"/>
      <selection pane="topLeft" activeCell="A1" sqref="A1"/>
      <selection pane="bottomLeft" activeCell="G77" sqref="G77"/>
    </sheetView>
  </sheetViews>
  <sheetFormatPr defaultColWidth="9.140625" defaultRowHeight="12.75"/>
  <cols>
    <col min="1" max="1" width="6.28125" style="0" customWidth="1"/>
    <col min="2" max="2" width="54.421875" style="0" bestFit="1" customWidth="1"/>
    <col min="3" max="3" width="8.7109375" style="15" bestFit="1" customWidth="1"/>
    <col min="4" max="4" width="9.28125" style="64" bestFit="1" customWidth="1"/>
  </cols>
  <sheetData>
    <row r="1" spans="2:4" ht="12.75">
      <c r="B1" s="135" t="s">
        <v>495</v>
      </c>
      <c r="C1" s="99" t="s">
        <v>78</v>
      </c>
      <c r="D1" s="96" t="s">
        <v>78</v>
      </c>
    </row>
    <row r="2" spans="2:4" s="1" customFormat="1" ht="12.75">
      <c r="B2" s="24" t="s">
        <v>179</v>
      </c>
      <c r="C2" s="99" t="s">
        <v>332</v>
      </c>
      <c r="D2" s="97">
        <v>39448</v>
      </c>
    </row>
    <row r="3" spans="2:4" ht="12.75">
      <c r="B3" s="6" t="s">
        <v>449</v>
      </c>
      <c r="C3" s="99" t="s">
        <v>450</v>
      </c>
      <c r="D3" s="96">
        <v>2009</v>
      </c>
    </row>
    <row r="5" spans="2:4" ht="12.75">
      <c r="B5" s="6" t="s">
        <v>143</v>
      </c>
      <c r="C5" s="70">
        <v>2008</v>
      </c>
      <c r="D5" s="64">
        <v>2009</v>
      </c>
    </row>
    <row r="6" spans="2:4" ht="12.75">
      <c r="B6" s="1" t="s">
        <v>33</v>
      </c>
      <c r="C6" s="15">
        <v>2</v>
      </c>
      <c r="D6" s="64">
        <v>2</v>
      </c>
    </row>
    <row r="7" spans="2:4" ht="12.75">
      <c r="B7" s="1" t="s">
        <v>140</v>
      </c>
      <c r="C7" s="15">
        <v>1</v>
      </c>
      <c r="D7" s="64">
        <v>1</v>
      </c>
    </row>
    <row r="8" spans="2:4" s="75" customFormat="1" ht="15.75">
      <c r="B8" s="74" t="s">
        <v>144</v>
      </c>
      <c r="C8" s="100">
        <f>SUM(C6:C7)</f>
        <v>3</v>
      </c>
      <c r="D8" s="95">
        <f>SUM(D6:D7)</f>
        <v>3</v>
      </c>
    </row>
    <row r="10" spans="2:4" ht="12.75">
      <c r="B10" s="6" t="s">
        <v>341</v>
      </c>
      <c r="C10" s="70">
        <v>2008</v>
      </c>
      <c r="D10" s="64">
        <v>2009</v>
      </c>
    </row>
    <row r="11" spans="2:4" ht="12.75">
      <c r="B11" s="1" t="s">
        <v>223</v>
      </c>
      <c r="C11" s="15">
        <v>1</v>
      </c>
      <c r="D11" s="64">
        <v>2</v>
      </c>
    </row>
    <row r="12" spans="2:4" ht="12.75">
      <c r="B12" s="1" t="s">
        <v>438</v>
      </c>
      <c r="D12" s="64">
        <v>4</v>
      </c>
    </row>
    <row r="13" spans="2:4" ht="12.75">
      <c r="B13" s="1" t="s">
        <v>437</v>
      </c>
      <c r="D13" s="64">
        <v>2</v>
      </c>
    </row>
    <row r="14" spans="2:4" ht="12.75">
      <c r="B14" s="1" t="s">
        <v>342</v>
      </c>
      <c r="C14" s="15">
        <v>1</v>
      </c>
      <c r="D14" s="64">
        <v>1</v>
      </c>
    </row>
    <row r="15" spans="2:4" s="75" customFormat="1" ht="15.75">
      <c r="B15" s="74" t="s">
        <v>343</v>
      </c>
      <c r="C15" s="100">
        <f>SUM(C11:C14)</f>
        <v>2</v>
      </c>
      <c r="D15" s="95">
        <f>SUM(D11:D14)</f>
        <v>9</v>
      </c>
    </row>
    <row r="17" spans="3:4" ht="12.75">
      <c r="C17" s="70">
        <v>2008</v>
      </c>
      <c r="D17" s="64">
        <v>2009</v>
      </c>
    </row>
    <row r="18" ht="12.75">
      <c r="B18" s="6" t="s">
        <v>161</v>
      </c>
    </row>
    <row r="19" spans="2:4" ht="12.75">
      <c r="B19" s="1" t="s">
        <v>145</v>
      </c>
      <c r="C19" s="15">
        <v>4</v>
      </c>
      <c r="D19" s="64">
        <v>4</v>
      </c>
    </row>
    <row r="20" spans="2:4" ht="12.75">
      <c r="B20" s="11" t="s">
        <v>277</v>
      </c>
      <c r="C20" s="15">
        <v>2</v>
      </c>
      <c r="D20" s="64">
        <v>2</v>
      </c>
    </row>
    <row r="21" spans="2:4" s="75" customFormat="1" ht="15.75">
      <c r="B21" s="74" t="s">
        <v>146</v>
      </c>
      <c r="C21" s="100">
        <f>SUM(C19:C20)</f>
        <v>6</v>
      </c>
      <c r="D21" s="95">
        <f>SUM(D19:D20)</f>
        <v>6</v>
      </c>
    </row>
    <row r="23" spans="2:4" ht="12.75">
      <c r="B23" s="6" t="s">
        <v>345</v>
      </c>
      <c r="C23" s="70">
        <v>2008</v>
      </c>
      <c r="D23" s="64">
        <v>2009</v>
      </c>
    </row>
    <row r="24" spans="2:4" ht="12.75">
      <c r="B24" s="1" t="s">
        <v>346</v>
      </c>
      <c r="C24" s="15">
        <v>1</v>
      </c>
      <c r="D24" s="64">
        <v>1</v>
      </c>
    </row>
    <row r="25" spans="2:4" s="75" customFormat="1" ht="15.75">
      <c r="B25" s="74" t="s">
        <v>344</v>
      </c>
      <c r="C25" s="100">
        <f>SUM(C24)</f>
        <v>1</v>
      </c>
      <c r="D25" s="95">
        <f>SUM(D24)</f>
        <v>1</v>
      </c>
    </row>
    <row r="27" spans="2:4" ht="12.75">
      <c r="B27" s="6" t="s">
        <v>147</v>
      </c>
      <c r="C27" s="70">
        <v>2008</v>
      </c>
      <c r="D27" s="64">
        <v>2009</v>
      </c>
    </row>
    <row r="28" spans="1:4" ht="12.75">
      <c r="A28">
        <v>1</v>
      </c>
      <c r="B28" s="54" t="s">
        <v>439</v>
      </c>
      <c r="C28" s="15">
        <v>2</v>
      </c>
      <c r="D28" s="64">
        <v>2</v>
      </c>
    </row>
    <row r="29" spans="1:4" ht="12.75">
      <c r="A29">
        <v>1</v>
      </c>
      <c r="B29" s="54" t="s">
        <v>141</v>
      </c>
      <c r="C29" s="15">
        <v>5</v>
      </c>
      <c r="D29" s="64">
        <v>7</v>
      </c>
    </row>
    <row r="30" spans="1:4" ht="12.75">
      <c r="A30">
        <v>1</v>
      </c>
      <c r="B30" s="54" t="s">
        <v>142</v>
      </c>
      <c r="C30" s="15">
        <v>1</v>
      </c>
      <c r="D30" s="64">
        <v>1</v>
      </c>
    </row>
    <row r="31" spans="1:4" ht="12.75">
      <c r="A31">
        <v>1</v>
      </c>
      <c r="B31" s="11" t="s">
        <v>223</v>
      </c>
      <c r="C31" s="15">
        <v>4</v>
      </c>
      <c r="D31" s="64">
        <v>4</v>
      </c>
    </row>
    <row r="32" spans="1:4" ht="12.75">
      <c r="A32">
        <v>1</v>
      </c>
      <c r="B32" s="54" t="s">
        <v>278</v>
      </c>
      <c r="C32" s="15">
        <v>1</v>
      </c>
      <c r="D32" s="64">
        <v>1</v>
      </c>
    </row>
    <row r="33" spans="1:4" ht="12.75">
      <c r="A33">
        <v>1</v>
      </c>
      <c r="B33" s="54" t="s">
        <v>440</v>
      </c>
      <c r="C33" s="15">
        <v>3</v>
      </c>
      <c r="D33" s="64">
        <v>4</v>
      </c>
    </row>
    <row r="34" spans="1:4" ht="12.75">
      <c r="A34">
        <v>1</v>
      </c>
      <c r="B34" s="54" t="s">
        <v>441</v>
      </c>
      <c r="C34" s="15">
        <v>5</v>
      </c>
      <c r="D34" s="64">
        <v>5</v>
      </c>
    </row>
    <row r="35" spans="1:4" ht="12.75">
      <c r="A35">
        <v>1</v>
      </c>
      <c r="B35" s="11" t="s">
        <v>222</v>
      </c>
      <c r="C35" s="15">
        <v>4</v>
      </c>
      <c r="D35" s="64">
        <v>6</v>
      </c>
    </row>
    <row r="36" spans="1:4" ht="12.75">
      <c r="A36">
        <v>1</v>
      </c>
      <c r="B36" s="11" t="s">
        <v>442</v>
      </c>
      <c r="C36" s="15">
        <v>3</v>
      </c>
      <c r="D36" s="64">
        <v>3</v>
      </c>
    </row>
    <row r="37" spans="1:4" ht="12.75">
      <c r="A37">
        <v>1</v>
      </c>
      <c r="B37" s="54" t="s">
        <v>148</v>
      </c>
      <c r="C37" s="15">
        <v>1</v>
      </c>
      <c r="D37" s="64">
        <v>1</v>
      </c>
    </row>
    <row r="38" spans="1:4" ht="12.75">
      <c r="A38">
        <v>1</v>
      </c>
      <c r="B38" s="11" t="s">
        <v>20</v>
      </c>
      <c r="C38" s="15">
        <v>1</v>
      </c>
      <c r="D38" s="64">
        <v>2</v>
      </c>
    </row>
    <row r="39" spans="1:4" ht="12.75">
      <c r="A39">
        <v>1</v>
      </c>
      <c r="B39" s="54" t="s">
        <v>347</v>
      </c>
      <c r="C39" s="15">
        <v>3</v>
      </c>
      <c r="D39" s="64">
        <v>5</v>
      </c>
    </row>
    <row r="40" spans="1:4" ht="12.75">
      <c r="A40">
        <v>1</v>
      </c>
      <c r="B40" s="54" t="s">
        <v>149</v>
      </c>
      <c r="C40" s="15">
        <v>2</v>
      </c>
      <c r="D40" s="64">
        <v>0</v>
      </c>
    </row>
    <row r="41" spans="1:4" ht="12.75">
      <c r="A41">
        <v>1</v>
      </c>
      <c r="B41" s="54" t="s">
        <v>279</v>
      </c>
      <c r="C41" s="15">
        <v>1</v>
      </c>
      <c r="D41" s="64">
        <v>2</v>
      </c>
    </row>
    <row r="42" spans="1:4" ht="12.75">
      <c r="A42">
        <v>1</v>
      </c>
      <c r="B42" s="54" t="s">
        <v>150</v>
      </c>
      <c r="C42" s="15">
        <v>1</v>
      </c>
      <c r="D42" s="64">
        <v>1</v>
      </c>
    </row>
    <row r="43" spans="1:4" ht="12.75">
      <c r="A43">
        <v>1</v>
      </c>
      <c r="B43" s="54" t="s">
        <v>151</v>
      </c>
      <c r="C43" s="15">
        <v>3</v>
      </c>
      <c r="D43" s="64">
        <v>3</v>
      </c>
    </row>
    <row r="44" spans="1:4" ht="12.75">
      <c r="A44">
        <v>1</v>
      </c>
      <c r="B44" s="54" t="s">
        <v>280</v>
      </c>
      <c r="C44" s="15">
        <v>1</v>
      </c>
      <c r="D44" s="64">
        <v>1</v>
      </c>
    </row>
    <row r="45" spans="1:4" ht="12.75">
      <c r="A45">
        <v>1</v>
      </c>
      <c r="B45" s="54" t="s">
        <v>152</v>
      </c>
      <c r="C45" s="15">
        <v>3</v>
      </c>
      <c r="D45" s="64">
        <v>3</v>
      </c>
    </row>
    <row r="46" spans="1:4" ht="12.75">
      <c r="A46">
        <v>1</v>
      </c>
      <c r="B46" s="54" t="s">
        <v>153</v>
      </c>
      <c r="C46" s="15">
        <v>1</v>
      </c>
      <c r="D46" s="64">
        <v>1</v>
      </c>
    </row>
    <row r="47" spans="1:4" ht="12.75">
      <c r="A47">
        <v>1</v>
      </c>
      <c r="B47" s="54" t="s">
        <v>154</v>
      </c>
      <c r="C47" s="15">
        <v>3</v>
      </c>
      <c r="D47" s="64">
        <v>3</v>
      </c>
    </row>
    <row r="48" spans="1:4" ht="12.75">
      <c r="A48">
        <v>1</v>
      </c>
      <c r="B48" s="54" t="s">
        <v>155</v>
      </c>
      <c r="C48" s="15">
        <v>1</v>
      </c>
      <c r="D48" s="64">
        <v>1</v>
      </c>
    </row>
    <row r="49" spans="1:4" ht="12.75">
      <c r="A49">
        <v>1</v>
      </c>
      <c r="B49" s="54" t="s">
        <v>443</v>
      </c>
      <c r="C49" s="15">
        <v>1</v>
      </c>
      <c r="D49" s="64">
        <v>1</v>
      </c>
    </row>
    <row r="50" spans="1:4" ht="12.75">
      <c r="A50">
        <v>1</v>
      </c>
      <c r="B50" s="11" t="s">
        <v>351</v>
      </c>
      <c r="C50" s="15">
        <v>3</v>
      </c>
      <c r="D50" s="64">
        <v>5</v>
      </c>
    </row>
    <row r="51" spans="1:4" ht="12.75">
      <c r="A51">
        <v>1</v>
      </c>
      <c r="B51" s="54" t="s">
        <v>348</v>
      </c>
      <c r="C51" s="15">
        <v>1</v>
      </c>
      <c r="D51" s="64">
        <v>2</v>
      </c>
    </row>
    <row r="52" spans="1:4" ht="12.75">
      <c r="A52">
        <v>1</v>
      </c>
      <c r="B52" s="54" t="s">
        <v>156</v>
      </c>
      <c r="C52" s="15">
        <v>2</v>
      </c>
      <c r="D52" s="64">
        <v>2</v>
      </c>
    </row>
    <row r="53" spans="1:4" ht="12.75">
      <c r="A53">
        <v>1</v>
      </c>
      <c r="B53" s="54" t="s">
        <v>157</v>
      </c>
      <c r="C53" s="15">
        <v>1</v>
      </c>
      <c r="D53" s="64">
        <v>2</v>
      </c>
    </row>
    <row r="54" spans="1:4" ht="12.75">
      <c r="A54">
        <v>1</v>
      </c>
      <c r="B54" s="1" t="s">
        <v>158</v>
      </c>
      <c r="C54" s="15">
        <v>2</v>
      </c>
      <c r="D54" s="64">
        <v>1</v>
      </c>
    </row>
    <row r="55" spans="1:4" ht="12.75">
      <c r="A55">
        <v>1</v>
      </c>
      <c r="B55" s="1" t="s">
        <v>159</v>
      </c>
      <c r="C55" s="15">
        <v>2</v>
      </c>
      <c r="D55" s="64">
        <v>2</v>
      </c>
    </row>
    <row r="56" spans="1:4" ht="12.75">
      <c r="A56">
        <v>1</v>
      </c>
      <c r="B56" s="1" t="s">
        <v>160</v>
      </c>
      <c r="C56" s="15">
        <v>1</v>
      </c>
      <c r="D56" s="64">
        <v>1</v>
      </c>
    </row>
    <row r="57" spans="1:4" ht="12.75">
      <c r="A57">
        <v>1</v>
      </c>
      <c r="B57" s="1" t="s">
        <v>444</v>
      </c>
      <c r="C57" s="15">
        <v>3</v>
      </c>
      <c r="D57" s="64">
        <v>3</v>
      </c>
    </row>
    <row r="58" spans="1:4" ht="12.75">
      <c r="A58">
        <v>1</v>
      </c>
      <c r="B58" s="1" t="s">
        <v>162</v>
      </c>
      <c r="C58" s="15">
        <v>1</v>
      </c>
      <c r="D58" s="64">
        <v>1</v>
      </c>
    </row>
    <row r="59" spans="1:4" ht="12.75">
      <c r="A59">
        <v>1</v>
      </c>
      <c r="B59" s="1" t="s">
        <v>163</v>
      </c>
      <c r="C59" s="15">
        <v>6</v>
      </c>
      <c r="D59" s="64">
        <v>6</v>
      </c>
    </row>
    <row r="60" spans="1:4" ht="12.75">
      <c r="A60">
        <v>1</v>
      </c>
      <c r="B60" s="1" t="s">
        <v>445</v>
      </c>
      <c r="C60" s="15">
        <v>1</v>
      </c>
      <c r="D60" s="64">
        <v>1</v>
      </c>
    </row>
    <row r="61" spans="1:4" ht="12.75">
      <c r="A61">
        <v>1</v>
      </c>
      <c r="B61" s="1" t="s">
        <v>446</v>
      </c>
      <c r="C61" s="15">
        <v>2</v>
      </c>
      <c r="D61" s="64">
        <v>2</v>
      </c>
    </row>
    <row r="62" spans="1:4" ht="12.75">
      <c r="A62">
        <v>1</v>
      </c>
      <c r="B62" s="11" t="s">
        <v>349</v>
      </c>
      <c r="C62" s="15">
        <v>12</v>
      </c>
      <c r="D62" s="64">
        <v>12</v>
      </c>
    </row>
    <row r="63" spans="1:4" ht="12.75">
      <c r="A63">
        <v>1</v>
      </c>
      <c r="B63" s="1" t="s">
        <v>164</v>
      </c>
      <c r="C63" s="15">
        <v>8</v>
      </c>
      <c r="D63" s="64">
        <v>8</v>
      </c>
    </row>
    <row r="64" spans="1:4" ht="12.75">
      <c r="A64">
        <v>1</v>
      </c>
      <c r="B64" s="1" t="s">
        <v>350</v>
      </c>
      <c r="C64" s="15">
        <v>1</v>
      </c>
      <c r="D64" s="64">
        <v>2</v>
      </c>
    </row>
    <row r="65" spans="1:4" ht="12.75">
      <c r="A65">
        <v>1</v>
      </c>
      <c r="B65" s="1" t="s">
        <v>165</v>
      </c>
      <c r="C65" s="15">
        <v>2</v>
      </c>
      <c r="D65" s="64">
        <v>2</v>
      </c>
    </row>
    <row r="66" spans="1:4" ht="12.75">
      <c r="A66">
        <v>1</v>
      </c>
      <c r="B66" s="1" t="s">
        <v>447</v>
      </c>
      <c r="C66" s="15">
        <v>18</v>
      </c>
      <c r="D66" s="64">
        <v>25</v>
      </c>
    </row>
    <row r="67" spans="1:4" ht="12.75">
      <c r="A67">
        <v>1</v>
      </c>
      <c r="B67" s="1" t="s">
        <v>166</v>
      </c>
      <c r="C67" s="15">
        <v>5</v>
      </c>
      <c r="D67" s="64">
        <v>7</v>
      </c>
    </row>
    <row r="68" spans="1:4" ht="12.75">
      <c r="A68">
        <v>1</v>
      </c>
      <c r="B68" s="1" t="s">
        <v>167</v>
      </c>
      <c r="C68" s="15">
        <v>2</v>
      </c>
      <c r="D68" s="64">
        <v>2</v>
      </c>
    </row>
    <row r="69" spans="1:4" ht="12.75">
      <c r="A69">
        <v>1</v>
      </c>
      <c r="B69" s="1" t="s">
        <v>168</v>
      </c>
      <c r="C69" s="15">
        <v>2</v>
      </c>
      <c r="D69" s="64">
        <v>3</v>
      </c>
    </row>
    <row r="70" spans="1:4" ht="12.75">
      <c r="A70">
        <v>1</v>
      </c>
      <c r="B70" s="1" t="s">
        <v>169</v>
      </c>
      <c r="C70" s="15">
        <v>1</v>
      </c>
      <c r="D70" s="64">
        <v>1</v>
      </c>
    </row>
    <row r="71" spans="1:4" ht="12.75">
      <c r="A71">
        <v>1</v>
      </c>
      <c r="B71" s="1" t="s">
        <v>170</v>
      </c>
      <c r="C71" s="15">
        <v>2</v>
      </c>
      <c r="D71" s="64">
        <v>2</v>
      </c>
    </row>
    <row r="72" spans="1:4" ht="12.75">
      <c r="A72">
        <v>1</v>
      </c>
      <c r="B72" s="1" t="s">
        <v>173</v>
      </c>
      <c r="C72" s="15">
        <v>2</v>
      </c>
      <c r="D72" s="64">
        <v>2</v>
      </c>
    </row>
    <row r="73" spans="1:4" ht="12.75">
      <c r="A73">
        <v>1</v>
      </c>
      <c r="B73" s="1" t="s">
        <v>171</v>
      </c>
      <c r="C73" s="15">
        <v>10</v>
      </c>
      <c r="D73" s="64">
        <v>8</v>
      </c>
    </row>
    <row r="74" spans="1:4" ht="12.75">
      <c r="A74">
        <v>1</v>
      </c>
      <c r="B74" s="1" t="s">
        <v>172</v>
      </c>
      <c r="C74" s="15">
        <v>1</v>
      </c>
      <c r="D74" s="64">
        <v>2</v>
      </c>
    </row>
    <row r="75" spans="1:4" ht="12.75">
      <c r="A75">
        <v>1</v>
      </c>
      <c r="B75" s="1" t="s">
        <v>175</v>
      </c>
      <c r="C75" s="15">
        <v>1</v>
      </c>
      <c r="D75" s="64">
        <v>1</v>
      </c>
    </row>
    <row r="76" spans="1:4" ht="12.75">
      <c r="A76">
        <v>1</v>
      </c>
      <c r="B76" s="1" t="s">
        <v>174</v>
      </c>
      <c r="C76" s="15">
        <v>1</v>
      </c>
      <c r="D76" s="64">
        <v>1</v>
      </c>
    </row>
    <row r="77" spans="1:4" ht="12.75">
      <c r="A77">
        <v>1</v>
      </c>
      <c r="B77" s="1" t="s">
        <v>250</v>
      </c>
      <c r="C77" s="15">
        <v>0</v>
      </c>
      <c r="D77" s="64">
        <v>1</v>
      </c>
    </row>
    <row r="78" spans="1:4" ht="12.75">
      <c r="A78">
        <v>1</v>
      </c>
      <c r="B78" s="1" t="s">
        <v>176</v>
      </c>
      <c r="C78" s="15">
        <v>2</v>
      </c>
      <c r="D78" s="64">
        <v>7</v>
      </c>
    </row>
    <row r="79" spans="1:4" ht="12.75">
      <c r="A79">
        <v>1</v>
      </c>
      <c r="B79" s="1" t="s">
        <v>177</v>
      </c>
      <c r="C79" s="15">
        <v>5</v>
      </c>
      <c r="D79" s="64">
        <v>5</v>
      </c>
    </row>
    <row r="80" spans="1:4" ht="12.75">
      <c r="A80">
        <v>1</v>
      </c>
      <c r="B80" s="1" t="s">
        <v>178</v>
      </c>
      <c r="C80" s="15">
        <v>1</v>
      </c>
      <c r="D80" s="64">
        <v>1</v>
      </c>
    </row>
    <row r="81" spans="1:2" ht="12.75">
      <c r="A81">
        <f>SUM(A28:A80)</f>
        <v>53</v>
      </c>
      <c r="B81" s="1"/>
    </row>
    <row r="82" spans="2:4" s="77" customFormat="1" ht="15.75">
      <c r="B82" s="94" t="s">
        <v>448</v>
      </c>
      <c r="C82" s="101"/>
      <c r="D82" s="95">
        <f>SUM(D28:D81)</f>
        <v>177</v>
      </c>
    </row>
    <row r="83" ht="12.75">
      <c r="B83" s="25" t="s">
        <v>492</v>
      </c>
    </row>
    <row r="84" spans="2:4" s="10" customFormat="1" ht="12.75">
      <c r="B84" s="28" t="s">
        <v>383</v>
      </c>
      <c r="C84" s="15">
        <f>SUM(C28:C83)</f>
        <v>151</v>
      </c>
      <c r="D84" s="82"/>
    </row>
    <row r="85" spans="2:3" ht="12.75">
      <c r="B85" s="10"/>
      <c r="C85" s="12"/>
    </row>
    <row r="86" spans="2:3" ht="12.75">
      <c r="B86" s="55" t="s">
        <v>403</v>
      </c>
      <c r="C86" s="56">
        <f>C8+C15+C21+C25+C84</f>
        <v>163</v>
      </c>
    </row>
    <row r="88" spans="2:4" s="75" customFormat="1" ht="15.75">
      <c r="B88" s="102" t="s">
        <v>402</v>
      </c>
      <c r="C88" s="98"/>
      <c r="D88" s="95">
        <f>D82+D25+D21+D15+D8</f>
        <v>196</v>
      </c>
    </row>
    <row r="89" ht="12.75">
      <c r="B89" s="1"/>
    </row>
  </sheetData>
  <printOptions gridLines="1"/>
  <pageMargins left="0.75" right="0.75" top="1" bottom="1" header="0.5" footer="0.5"/>
  <pageSetup fitToHeight="1" fitToWidth="1" horizontalDpi="600" verticalDpi="600" orientation="portrait" scale="56" r:id="rId1"/>
  <headerFooter alignWithMargins="0">
    <oddHeader>&amp;CRussia CTU Count @ Jan.1, 2009&amp;RPage &amp;P of &amp;N</oddHeader>
    <oddFooter>&amp;Ltomlinl@shaw.ca
les.tomlin@trican.ca&amp;C&amp;F&amp;R&amp;D</oddFooter>
  </headerFooter>
  <rowBreaks count="1" manualBreakCount="1">
    <brk id="2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6.8515625" style="0" customWidth="1"/>
    <col min="2" max="2" width="29.00390625" style="0" bestFit="1" customWidth="1"/>
    <col min="3" max="3" width="2.421875" style="0" customWidth="1"/>
    <col min="4" max="4" width="11.140625" style="0" customWidth="1"/>
    <col min="5" max="5" width="10.00390625" style="0" bestFit="1" customWidth="1"/>
    <col min="6" max="6" width="14.00390625" style="0" customWidth="1"/>
    <col min="7" max="7" width="7.57421875" style="12" bestFit="1" customWidth="1"/>
    <col min="8" max="8" width="6.7109375" style="12" bestFit="1" customWidth="1"/>
    <col min="9" max="9" width="6.57421875" style="15" bestFit="1" customWidth="1"/>
    <col min="10" max="10" width="6.57421875" style="3" customWidth="1"/>
    <col min="11" max="11" width="6.57421875" style="16" customWidth="1"/>
    <col min="12" max="12" width="18.00390625" style="0" bestFit="1" customWidth="1"/>
  </cols>
  <sheetData>
    <row r="1" spans="2:11" ht="12.75">
      <c r="B1" s="135" t="s">
        <v>495</v>
      </c>
      <c r="D1" s="3"/>
      <c r="E1" s="3"/>
      <c r="F1" s="3"/>
      <c r="G1" s="22">
        <v>2006</v>
      </c>
      <c r="H1" s="49" t="s">
        <v>254</v>
      </c>
      <c r="I1" s="37" t="s">
        <v>124</v>
      </c>
      <c r="J1" s="3" t="s">
        <v>124</v>
      </c>
      <c r="K1" s="16" t="s">
        <v>460</v>
      </c>
    </row>
    <row r="2" spans="2:11" ht="12.75">
      <c r="B2" s="6" t="s">
        <v>214</v>
      </c>
      <c r="C2" s="3"/>
      <c r="D2" s="3"/>
      <c r="E2" s="3"/>
      <c r="F2" s="3"/>
      <c r="G2" s="22" t="s">
        <v>113</v>
      </c>
      <c r="H2" s="49" t="s">
        <v>124</v>
      </c>
      <c r="I2" s="37" t="s">
        <v>335</v>
      </c>
      <c r="J2" s="3" t="s">
        <v>335</v>
      </c>
      <c r="K2" s="16" t="s">
        <v>461</v>
      </c>
    </row>
    <row r="3" spans="2:11" ht="12.75">
      <c r="B3" s="50" t="s">
        <v>337</v>
      </c>
      <c r="D3" s="3" t="s">
        <v>138</v>
      </c>
      <c r="E3" s="3" t="s">
        <v>334</v>
      </c>
      <c r="F3" s="3" t="s">
        <v>139</v>
      </c>
      <c r="G3" s="22" t="s">
        <v>78</v>
      </c>
      <c r="H3" s="49">
        <v>2007</v>
      </c>
      <c r="I3" s="37">
        <v>2008</v>
      </c>
      <c r="J3" s="3">
        <v>2009</v>
      </c>
      <c r="K3" s="16" t="s">
        <v>125</v>
      </c>
    </row>
    <row r="4" spans="9:11" ht="12.75">
      <c r="I4" s="37"/>
      <c r="K4" s="16">
        <v>2009</v>
      </c>
    </row>
    <row r="5" spans="2:9" ht="12.75">
      <c r="B5" s="6" t="s">
        <v>215</v>
      </c>
      <c r="C5" s="12"/>
      <c r="D5" s="3"/>
      <c r="E5" s="3"/>
      <c r="F5" s="3"/>
      <c r="G5" s="15"/>
      <c r="H5" s="15"/>
      <c r="I5" s="37"/>
    </row>
    <row r="6" spans="2:11" s="12" customFormat="1" ht="12.75">
      <c r="B6" s="1" t="s">
        <v>207</v>
      </c>
      <c r="D6" s="14">
        <v>1</v>
      </c>
      <c r="E6" s="14"/>
      <c r="F6" s="14"/>
      <c r="G6" s="22">
        <v>1</v>
      </c>
      <c r="H6" s="49">
        <f aca="true" t="shared" si="0" ref="H6:H20">SUM(D6:G6)</f>
        <v>2</v>
      </c>
      <c r="I6" s="37">
        <v>2</v>
      </c>
      <c r="J6" s="3">
        <v>2</v>
      </c>
      <c r="K6" s="16"/>
    </row>
    <row r="7" spans="2:10" ht="12.75">
      <c r="B7" s="1" t="s">
        <v>283</v>
      </c>
      <c r="D7" s="3"/>
      <c r="E7" s="3">
        <v>1</v>
      </c>
      <c r="F7" s="3"/>
      <c r="G7" s="22">
        <v>1</v>
      </c>
      <c r="H7" s="49">
        <f t="shared" si="0"/>
        <v>2</v>
      </c>
      <c r="I7" s="37">
        <v>3</v>
      </c>
      <c r="J7" s="3">
        <v>3</v>
      </c>
    </row>
    <row r="8" spans="2:11" s="12" customFormat="1" ht="12.75">
      <c r="B8" s="1" t="s">
        <v>208</v>
      </c>
      <c r="D8" s="14"/>
      <c r="E8" s="14">
        <v>2</v>
      </c>
      <c r="F8" s="14"/>
      <c r="G8" s="22">
        <v>2</v>
      </c>
      <c r="H8" s="49">
        <f t="shared" si="0"/>
        <v>4</v>
      </c>
      <c r="I8" s="37">
        <v>5</v>
      </c>
      <c r="J8" s="3">
        <v>5</v>
      </c>
      <c r="K8" s="16"/>
    </row>
    <row r="9" spans="2:11" s="12" customFormat="1" ht="12.75">
      <c r="B9" s="1" t="s">
        <v>209</v>
      </c>
      <c r="D9" s="14"/>
      <c r="E9" s="14">
        <v>1</v>
      </c>
      <c r="F9" s="14"/>
      <c r="G9" s="22">
        <v>1</v>
      </c>
      <c r="H9" s="49">
        <f t="shared" si="0"/>
        <v>2</v>
      </c>
      <c r="I9" s="37">
        <v>2</v>
      </c>
      <c r="J9" s="3">
        <v>2</v>
      </c>
      <c r="K9" s="16"/>
    </row>
    <row r="10" spans="2:11" s="12" customFormat="1" ht="12.75">
      <c r="B10" s="1" t="s">
        <v>210</v>
      </c>
      <c r="D10" s="14"/>
      <c r="E10" s="14">
        <v>1</v>
      </c>
      <c r="F10" s="14"/>
      <c r="G10" s="22">
        <v>1</v>
      </c>
      <c r="H10" s="49">
        <f t="shared" si="0"/>
        <v>2</v>
      </c>
      <c r="I10" s="37">
        <v>1</v>
      </c>
      <c r="J10" s="3">
        <v>1</v>
      </c>
      <c r="K10" s="16"/>
    </row>
    <row r="11" spans="2:11" s="12" customFormat="1" ht="12.75">
      <c r="B11" s="1" t="s">
        <v>211</v>
      </c>
      <c r="D11" s="14"/>
      <c r="E11" s="14">
        <v>1</v>
      </c>
      <c r="F11" s="14"/>
      <c r="G11" s="22">
        <v>1</v>
      </c>
      <c r="H11" s="49">
        <f t="shared" si="0"/>
        <v>2</v>
      </c>
      <c r="I11" s="37">
        <v>2</v>
      </c>
      <c r="J11" s="3">
        <v>2</v>
      </c>
      <c r="K11" s="16"/>
    </row>
    <row r="12" spans="2:10" ht="12.75">
      <c r="B12" s="1" t="s">
        <v>212</v>
      </c>
      <c r="D12" s="3"/>
      <c r="E12" s="3">
        <v>1</v>
      </c>
      <c r="F12" s="3"/>
      <c r="G12" s="22">
        <v>1</v>
      </c>
      <c r="H12" s="49">
        <f t="shared" si="0"/>
        <v>2</v>
      </c>
      <c r="I12" s="37">
        <v>2</v>
      </c>
      <c r="J12" s="3">
        <v>2</v>
      </c>
    </row>
    <row r="13" spans="2:10" ht="12.75">
      <c r="B13" s="1" t="s">
        <v>213</v>
      </c>
      <c r="D13" s="3"/>
      <c r="E13" s="3">
        <v>1</v>
      </c>
      <c r="F13" s="3"/>
      <c r="G13" s="22">
        <v>1</v>
      </c>
      <c r="H13" s="49">
        <f t="shared" si="0"/>
        <v>2</v>
      </c>
      <c r="I13" s="37">
        <v>3</v>
      </c>
      <c r="J13" s="3">
        <v>3</v>
      </c>
    </row>
    <row r="14" spans="2:11" s="12" customFormat="1" ht="12.75">
      <c r="B14" s="1" t="s">
        <v>216</v>
      </c>
      <c r="D14" s="14">
        <v>1</v>
      </c>
      <c r="E14" s="14">
        <v>2</v>
      </c>
      <c r="F14" s="14"/>
      <c r="G14" s="22">
        <v>3</v>
      </c>
      <c r="H14" s="49">
        <f t="shared" si="0"/>
        <v>6</v>
      </c>
      <c r="I14" s="37">
        <v>4</v>
      </c>
      <c r="J14" s="3">
        <v>6</v>
      </c>
      <c r="K14" s="16"/>
    </row>
    <row r="15" spans="2:11" s="12" customFormat="1" ht="12.75">
      <c r="B15" s="1" t="s">
        <v>217</v>
      </c>
      <c r="D15" s="14">
        <v>1</v>
      </c>
      <c r="E15" s="14"/>
      <c r="F15" s="14"/>
      <c r="G15" s="22">
        <v>1</v>
      </c>
      <c r="H15" s="49">
        <f t="shared" si="0"/>
        <v>2</v>
      </c>
      <c r="I15" s="37">
        <v>2</v>
      </c>
      <c r="J15" s="3">
        <v>2</v>
      </c>
      <c r="K15" s="16"/>
    </row>
    <row r="16" spans="2:11" s="12" customFormat="1" ht="12.75">
      <c r="B16" s="1" t="s">
        <v>218</v>
      </c>
      <c r="D16" s="14"/>
      <c r="E16" s="14">
        <v>2</v>
      </c>
      <c r="F16" s="14"/>
      <c r="G16" s="22">
        <v>2</v>
      </c>
      <c r="H16" s="49">
        <f t="shared" si="0"/>
        <v>4</v>
      </c>
      <c r="I16" s="37">
        <v>2</v>
      </c>
      <c r="J16" s="3">
        <v>2</v>
      </c>
      <c r="K16" s="16"/>
    </row>
    <row r="17" spans="2:11" s="12" customFormat="1" ht="12.75">
      <c r="B17" s="1" t="s">
        <v>293</v>
      </c>
      <c r="D17" s="14"/>
      <c r="E17" s="14">
        <v>2</v>
      </c>
      <c r="F17" s="14"/>
      <c r="G17" s="22">
        <v>2</v>
      </c>
      <c r="H17" s="49">
        <f t="shared" si="0"/>
        <v>4</v>
      </c>
      <c r="I17" s="37">
        <v>4</v>
      </c>
      <c r="J17" s="3">
        <v>4</v>
      </c>
      <c r="K17" s="16"/>
    </row>
    <row r="18" spans="2:11" s="12" customFormat="1" ht="12.75">
      <c r="B18" s="1" t="s">
        <v>219</v>
      </c>
      <c r="D18" s="14"/>
      <c r="E18" s="14">
        <v>1</v>
      </c>
      <c r="F18" s="14"/>
      <c r="G18" s="22">
        <v>1</v>
      </c>
      <c r="H18" s="49">
        <f t="shared" si="0"/>
        <v>2</v>
      </c>
      <c r="I18" s="37">
        <v>2</v>
      </c>
      <c r="J18" s="3">
        <v>2</v>
      </c>
      <c r="K18" s="16"/>
    </row>
    <row r="19" spans="2:10" ht="12.75">
      <c r="B19" s="1" t="s">
        <v>220</v>
      </c>
      <c r="D19" s="3"/>
      <c r="E19" s="3"/>
      <c r="F19" s="3">
        <v>1</v>
      </c>
      <c r="G19" s="22">
        <v>1</v>
      </c>
      <c r="H19" s="49">
        <f t="shared" si="0"/>
        <v>2</v>
      </c>
      <c r="I19" s="37">
        <v>2</v>
      </c>
      <c r="J19" s="3">
        <v>2</v>
      </c>
    </row>
    <row r="20" spans="2:11" s="12" customFormat="1" ht="12.75">
      <c r="B20" s="1" t="s">
        <v>294</v>
      </c>
      <c r="G20" s="22"/>
      <c r="H20" s="49">
        <f t="shared" si="0"/>
        <v>0</v>
      </c>
      <c r="I20" s="37">
        <v>1</v>
      </c>
      <c r="J20" s="3">
        <v>1</v>
      </c>
      <c r="K20" s="16"/>
    </row>
    <row r="21" spans="2:11" s="12" customFormat="1" ht="12.75">
      <c r="B21" s="11" t="s">
        <v>433</v>
      </c>
      <c r="G21" s="22"/>
      <c r="H21" s="49"/>
      <c r="I21" s="37">
        <v>4</v>
      </c>
      <c r="J21" s="3">
        <v>2</v>
      </c>
      <c r="K21" s="16"/>
    </row>
    <row r="22" spans="2:12" ht="12.75">
      <c r="B22" s="11" t="s">
        <v>434</v>
      </c>
      <c r="I22" s="140">
        <f>SUM(I5:I21)</f>
        <v>41</v>
      </c>
      <c r="J22" s="3">
        <v>1</v>
      </c>
      <c r="L22" s="12" t="s">
        <v>336</v>
      </c>
    </row>
    <row r="23" spans="2:12" ht="12.75">
      <c r="B23" s="11" t="s">
        <v>435</v>
      </c>
      <c r="I23" s="37"/>
      <c r="J23" s="3">
        <v>2</v>
      </c>
      <c r="L23" s="10"/>
    </row>
    <row r="24" spans="2:12" s="1" customFormat="1" ht="12.75">
      <c r="B24" s="26" t="s">
        <v>295</v>
      </c>
      <c r="C24" s="26"/>
      <c r="D24" s="19">
        <f>SUM(D6:D19)</f>
        <v>3</v>
      </c>
      <c r="E24" s="19">
        <f>SUM(E6:E19)</f>
        <v>15</v>
      </c>
      <c r="F24" s="19">
        <f>SUM(F6:F19)</f>
        <v>1</v>
      </c>
      <c r="G24" s="22">
        <v>89</v>
      </c>
      <c r="H24" s="49">
        <v>3</v>
      </c>
      <c r="I24" s="37">
        <v>2</v>
      </c>
      <c r="J24" s="3">
        <v>2</v>
      </c>
      <c r="K24" s="16"/>
      <c r="L24" s="15" t="s">
        <v>364</v>
      </c>
    </row>
    <row r="25" spans="2:12" ht="12.75">
      <c r="B25" s="11">
        <v>2008</v>
      </c>
      <c r="C25" s="1"/>
      <c r="D25" s="1"/>
      <c r="E25" s="1"/>
      <c r="F25" s="1"/>
      <c r="G25" s="15"/>
      <c r="H25" s="15"/>
      <c r="I25" s="140">
        <f>I22+I24</f>
        <v>43</v>
      </c>
      <c r="J25" s="3">
        <f>SUM(J6:J24)</f>
        <v>46</v>
      </c>
      <c r="L25" s="15">
        <v>2008</v>
      </c>
    </row>
    <row r="26" ht="12.75">
      <c r="I26" s="37"/>
    </row>
    <row r="27" spans="2:9" ht="12.75">
      <c r="B27" s="1" t="s">
        <v>284</v>
      </c>
      <c r="G27" s="15">
        <v>31</v>
      </c>
      <c r="H27" s="15">
        <v>37</v>
      </c>
      <c r="I27" s="37">
        <f>I25</f>
        <v>43</v>
      </c>
    </row>
    <row r="28" spans="2:9" ht="12.75">
      <c r="B28" s="1" t="s">
        <v>285</v>
      </c>
      <c r="G28" s="15">
        <v>2</v>
      </c>
      <c r="H28" s="15">
        <v>4</v>
      </c>
      <c r="I28" s="37"/>
    </row>
    <row r="29" spans="2:9" ht="12.75">
      <c r="B29" s="1" t="s">
        <v>286</v>
      </c>
      <c r="G29" s="15">
        <v>0</v>
      </c>
      <c r="H29" s="15">
        <v>2</v>
      </c>
      <c r="I29" s="37"/>
    </row>
    <row r="30" spans="2:9" ht="12.75">
      <c r="B30" s="1" t="s">
        <v>282</v>
      </c>
      <c r="G30" s="15">
        <v>1</v>
      </c>
      <c r="H30" s="15">
        <v>1</v>
      </c>
      <c r="I30" s="37"/>
    </row>
    <row r="31" spans="2:10" ht="12.75">
      <c r="B31" s="11" t="s">
        <v>33</v>
      </c>
      <c r="G31" s="15">
        <v>2</v>
      </c>
      <c r="H31" s="15">
        <v>2</v>
      </c>
      <c r="I31" s="37">
        <v>1</v>
      </c>
      <c r="J31" s="3">
        <v>1</v>
      </c>
    </row>
    <row r="32" spans="2:9" ht="12.75">
      <c r="B32" s="1" t="s">
        <v>72</v>
      </c>
      <c r="G32" s="15">
        <v>1</v>
      </c>
      <c r="H32" s="15">
        <v>1</v>
      </c>
      <c r="I32" s="37">
        <v>0</v>
      </c>
    </row>
    <row r="33" spans="2:10" ht="12.75">
      <c r="B33" s="11" t="s">
        <v>20</v>
      </c>
      <c r="G33" s="15">
        <v>2</v>
      </c>
      <c r="H33" s="15">
        <v>2</v>
      </c>
      <c r="I33" s="37">
        <v>1</v>
      </c>
      <c r="J33" s="3">
        <v>1</v>
      </c>
    </row>
    <row r="34" spans="2:10" ht="12.75">
      <c r="B34" s="11" t="s">
        <v>459</v>
      </c>
      <c r="G34" s="15">
        <v>0</v>
      </c>
      <c r="H34" s="15">
        <v>0</v>
      </c>
      <c r="I34" s="37">
        <v>0</v>
      </c>
      <c r="J34" s="3">
        <v>2</v>
      </c>
    </row>
    <row r="35" spans="2:12" s="136" customFormat="1" ht="15.75">
      <c r="B35" s="137" t="s">
        <v>229</v>
      </c>
      <c r="D35" s="138" t="s">
        <v>370</v>
      </c>
      <c r="E35" s="138"/>
      <c r="F35" s="138"/>
      <c r="G35" s="101">
        <v>31</v>
      </c>
      <c r="H35" s="101">
        <v>33</v>
      </c>
      <c r="I35" s="98">
        <f>SUM(I27:I34)</f>
        <v>45</v>
      </c>
      <c r="J35" s="139">
        <f>I35++J21+J22+J23</f>
        <v>50</v>
      </c>
      <c r="K35" s="141">
        <v>50</v>
      </c>
      <c r="L35" s="78" t="s">
        <v>436</v>
      </c>
    </row>
    <row r="36" spans="2:11" ht="12.75">
      <c r="B36" s="32"/>
      <c r="C36" s="31"/>
      <c r="D36" s="31"/>
      <c r="E36" s="31"/>
      <c r="F36" s="31"/>
      <c r="G36" s="103">
        <v>2006</v>
      </c>
      <c r="H36" s="49">
        <v>2007</v>
      </c>
      <c r="I36" s="37">
        <v>2008</v>
      </c>
      <c r="J36" s="3">
        <v>2009</v>
      </c>
      <c r="K36" s="16">
        <v>2009</v>
      </c>
    </row>
    <row r="37" spans="10:11" ht="12.75">
      <c r="J37" s="3" t="s">
        <v>427</v>
      </c>
      <c r="K37" s="16" t="s">
        <v>125</v>
      </c>
    </row>
  </sheetData>
  <printOptions gridLines="1"/>
  <pageMargins left="0.75" right="0.75" top="1" bottom="1" header="0.5" footer="0.5"/>
  <pageSetup fitToHeight="1" fitToWidth="1" horizontalDpi="600" verticalDpi="600" orientation="portrait" scale="72" r:id="rId1"/>
  <headerFooter alignWithMargins="0">
    <oddHeader>&amp;CChina CTU Count @ Jan.1, 2009&amp;RPage &amp;P of &amp;N</oddHeader>
    <oddFooter>&amp;Ltomlinl@shaw.ca
les.tomlin@trican.ca&amp;C&amp;F&amp;R&amp;D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84"/>
  <sheetViews>
    <sheetView view="pageBreakPreview" zoomScale="75" zoomScaleSheetLayoutView="75" workbookViewId="0" topLeftCell="A1">
      <pane ySplit="4" topLeftCell="BM41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140625" style="0" customWidth="1"/>
    <col min="2" max="2" width="33.7109375" style="0" customWidth="1"/>
    <col min="3" max="3" width="2.00390625" style="0" customWidth="1"/>
    <col min="4" max="4" width="20.7109375" style="2" customWidth="1"/>
    <col min="5" max="5" width="10.8515625" style="15" bestFit="1" customWidth="1"/>
    <col min="6" max="7" width="9.7109375" style="15" bestFit="1" customWidth="1"/>
    <col min="8" max="8" width="12.00390625" style="3" customWidth="1"/>
    <col min="9" max="9" width="8.00390625" style="1" bestFit="1" customWidth="1"/>
  </cols>
  <sheetData>
    <row r="1" spans="2:5" ht="12.75">
      <c r="B1" s="23" t="s">
        <v>56</v>
      </c>
      <c r="C1" s="23"/>
      <c r="D1" s="23"/>
      <c r="E1" s="34"/>
    </row>
    <row r="2" spans="5:9" ht="12.75">
      <c r="E2" s="22">
        <v>2006</v>
      </c>
      <c r="F2" s="49">
        <v>2007</v>
      </c>
      <c r="G2" s="70">
        <v>2008</v>
      </c>
      <c r="H2" s="3">
        <v>2009</v>
      </c>
      <c r="I2" s="3">
        <v>2009</v>
      </c>
    </row>
    <row r="3" spans="2:9" ht="12.75">
      <c r="B3" s="135" t="s">
        <v>495</v>
      </c>
      <c r="E3" s="22" t="s">
        <v>78</v>
      </c>
      <c r="F3" s="49" t="s">
        <v>78</v>
      </c>
      <c r="G3" s="70" t="s">
        <v>124</v>
      </c>
      <c r="H3" s="3" t="s">
        <v>124</v>
      </c>
      <c r="I3" s="3" t="s">
        <v>124</v>
      </c>
    </row>
    <row r="4" spans="2:9" ht="12.75">
      <c r="B4" s="1" t="s">
        <v>18</v>
      </c>
      <c r="C4" s="1"/>
      <c r="D4" s="3" t="s">
        <v>19</v>
      </c>
      <c r="E4" s="22" t="s">
        <v>79</v>
      </c>
      <c r="F4" s="49" t="s">
        <v>79</v>
      </c>
      <c r="G4" s="70" t="s">
        <v>335</v>
      </c>
      <c r="H4" s="3" t="s">
        <v>335</v>
      </c>
      <c r="I4" s="3" t="s">
        <v>335</v>
      </c>
    </row>
    <row r="5" spans="2:4" ht="12.75">
      <c r="B5" s="1"/>
      <c r="C5" s="1"/>
      <c r="D5" s="3"/>
    </row>
    <row r="6" spans="2:9" ht="12.75">
      <c r="B6" s="6" t="s">
        <v>31</v>
      </c>
      <c r="C6" s="1"/>
      <c r="D6" s="3"/>
      <c r="I6" s="6" t="s">
        <v>405</v>
      </c>
    </row>
    <row r="8" spans="2:9" ht="12.75">
      <c r="B8" s="1" t="s">
        <v>20</v>
      </c>
      <c r="D8" s="2" t="s">
        <v>21</v>
      </c>
      <c r="E8" s="15">
        <v>13</v>
      </c>
      <c r="F8" s="15">
        <v>13</v>
      </c>
      <c r="G8" s="15">
        <v>16</v>
      </c>
      <c r="H8" s="3">
        <v>16</v>
      </c>
      <c r="I8" s="3">
        <v>1</v>
      </c>
    </row>
    <row r="9" spans="2:9" ht="12.75">
      <c r="B9" s="1" t="s">
        <v>72</v>
      </c>
      <c r="D9" s="2" t="s">
        <v>21</v>
      </c>
      <c r="E9" s="15">
        <v>30</v>
      </c>
      <c r="F9" s="15">
        <v>35</v>
      </c>
      <c r="G9" s="15">
        <v>35</v>
      </c>
      <c r="H9" s="3">
        <v>35</v>
      </c>
      <c r="I9" s="3">
        <v>2</v>
      </c>
    </row>
    <row r="10" spans="2:9" ht="12.75">
      <c r="B10" s="1" t="s">
        <v>22</v>
      </c>
      <c r="D10" s="2" t="s">
        <v>21</v>
      </c>
      <c r="E10" s="15">
        <v>15</v>
      </c>
      <c r="F10" s="15">
        <v>25</v>
      </c>
      <c r="G10" s="15">
        <v>22</v>
      </c>
      <c r="H10" s="3">
        <v>22</v>
      </c>
      <c r="I10" s="3">
        <v>1</v>
      </c>
    </row>
    <row r="11" spans="2:9" ht="12.75">
      <c r="B11" s="11" t="s">
        <v>432</v>
      </c>
      <c r="D11" s="59" t="s">
        <v>21</v>
      </c>
      <c r="E11" s="15">
        <v>0</v>
      </c>
      <c r="F11" s="15">
        <v>0</v>
      </c>
      <c r="G11" s="15">
        <v>0</v>
      </c>
      <c r="H11" s="3">
        <v>1</v>
      </c>
      <c r="I11" s="3">
        <v>1</v>
      </c>
    </row>
    <row r="12" spans="2:9" ht="12.75">
      <c r="B12" s="1" t="s">
        <v>204</v>
      </c>
      <c r="D12" s="2" t="s">
        <v>21</v>
      </c>
      <c r="E12" s="15">
        <v>4</v>
      </c>
      <c r="F12" s="15">
        <v>6</v>
      </c>
      <c r="G12" s="15">
        <v>6</v>
      </c>
      <c r="H12" s="3">
        <v>6</v>
      </c>
      <c r="I12" s="3"/>
    </row>
    <row r="13" spans="2:8" ht="12.75">
      <c r="B13" s="1" t="s">
        <v>23</v>
      </c>
      <c r="D13" s="2" t="s">
        <v>21</v>
      </c>
      <c r="E13" s="15">
        <v>4</v>
      </c>
      <c r="F13" s="15">
        <v>5</v>
      </c>
      <c r="G13" s="15">
        <v>7</v>
      </c>
      <c r="H13" s="3">
        <v>7</v>
      </c>
    </row>
    <row r="14" spans="2:9" ht="12.75">
      <c r="B14" s="11" t="s">
        <v>360</v>
      </c>
      <c r="C14" s="12"/>
      <c r="D14" s="15" t="s">
        <v>21</v>
      </c>
      <c r="E14" s="15">
        <v>14</v>
      </c>
      <c r="F14" s="15">
        <v>17</v>
      </c>
      <c r="G14" s="15">
        <v>2</v>
      </c>
      <c r="H14" s="3">
        <v>2</v>
      </c>
      <c r="I14" s="3">
        <v>2</v>
      </c>
    </row>
    <row r="15" spans="2:8" ht="12.75">
      <c r="B15" s="1" t="s">
        <v>24</v>
      </c>
      <c r="D15" s="2" t="s">
        <v>21</v>
      </c>
      <c r="E15" s="15">
        <v>3</v>
      </c>
      <c r="F15" s="15">
        <v>3</v>
      </c>
      <c r="G15" s="15">
        <v>3</v>
      </c>
      <c r="H15" s="3">
        <v>3</v>
      </c>
    </row>
    <row r="16" spans="2:9" s="10" customFormat="1" ht="12.75">
      <c r="B16" s="1" t="s">
        <v>25</v>
      </c>
      <c r="D16" s="13" t="s">
        <v>21</v>
      </c>
      <c r="E16" s="15">
        <v>3</v>
      </c>
      <c r="F16" s="15">
        <v>3</v>
      </c>
      <c r="G16" s="15">
        <v>3</v>
      </c>
      <c r="H16" s="3">
        <v>3</v>
      </c>
      <c r="I16" s="1"/>
    </row>
    <row r="17" spans="2:8" ht="12.75">
      <c r="B17" s="1" t="s">
        <v>26</v>
      </c>
      <c r="D17" s="2" t="s">
        <v>21</v>
      </c>
      <c r="E17" s="15">
        <v>3</v>
      </c>
      <c r="F17" s="15">
        <v>3</v>
      </c>
      <c r="G17" s="15">
        <v>3</v>
      </c>
      <c r="H17" s="3">
        <v>3</v>
      </c>
    </row>
    <row r="18" spans="2:8" ht="12.75">
      <c r="B18" s="1" t="s">
        <v>27</v>
      </c>
      <c r="D18" s="2" t="s">
        <v>21</v>
      </c>
      <c r="E18" s="15">
        <v>9</v>
      </c>
      <c r="F18" s="15">
        <v>9</v>
      </c>
      <c r="G18" s="15">
        <v>9</v>
      </c>
      <c r="H18" s="3">
        <v>9</v>
      </c>
    </row>
    <row r="19" spans="2:9" s="12" customFormat="1" ht="12.75">
      <c r="B19" s="1" t="s">
        <v>205</v>
      </c>
      <c r="C19" s="10"/>
      <c r="D19" s="13" t="s">
        <v>21</v>
      </c>
      <c r="E19" s="15">
        <v>2</v>
      </c>
      <c r="F19" s="15">
        <v>2</v>
      </c>
      <c r="G19" s="15">
        <v>2</v>
      </c>
      <c r="H19" s="3">
        <v>2</v>
      </c>
      <c r="I19" s="1"/>
    </row>
    <row r="20" spans="2:8" ht="12.75">
      <c r="B20" s="1" t="s">
        <v>28</v>
      </c>
      <c r="D20" s="2" t="s">
        <v>21</v>
      </c>
      <c r="E20" s="15">
        <v>32</v>
      </c>
      <c r="F20" s="15">
        <v>41</v>
      </c>
      <c r="G20" s="15">
        <v>41</v>
      </c>
      <c r="H20" s="3">
        <v>41</v>
      </c>
    </row>
    <row r="21" spans="2:8" ht="12.75">
      <c r="B21" s="1" t="s">
        <v>29</v>
      </c>
      <c r="D21" s="2" t="s">
        <v>21</v>
      </c>
      <c r="E21" s="15">
        <v>2</v>
      </c>
      <c r="F21" s="15">
        <v>2</v>
      </c>
      <c r="G21" s="15">
        <v>3</v>
      </c>
      <c r="H21" s="3">
        <v>3</v>
      </c>
    </row>
    <row r="22" spans="2:8" ht="12.75">
      <c r="B22" s="1" t="s">
        <v>30</v>
      </c>
      <c r="D22" s="2" t="s">
        <v>21</v>
      </c>
      <c r="E22" s="15">
        <v>1</v>
      </c>
      <c r="F22" s="15">
        <v>2</v>
      </c>
      <c r="G22" s="15">
        <v>2</v>
      </c>
      <c r="H22" s="3">
        <v>2</v>
      </c>
    </row>
    <row r="23" spans="2:9" s="11" customFormat="1" ht="12.75">
      <c r="B23" s="11" t="s">
        <v>121</v>
      </c>
      <c r="C23" s="1"/>
      <c r="D23" s="15" t="s">
        <v>122</v>
      </c>
      <c r="E23" s="15">
        <v>1</v>
      </c>
      <c r="F23" s="15">
        <v>1</v>
      </c>
      <c r="G23" s="15">
        <v>1</v>
      </c>
      <c r="H23" s="3">
        <v>1</v>
      </c>
      <c r="I23" s="1"/>
    </row>
    <row r="24" spans="2:9" s="11" customFormat="1" ht="12.75">
      <c r="B24" s="11" t="s">
        <v>121</v>
      </c>
      <c r="C24" s="1"/>
      <c r="D24" s="15" t="s">
        <v>357</v>
      </c>
      <c r="E24" s="15">
        <v>0</v>
      </c>
      <c r="F24" s="15">
        <v>0</v>
      </c>
      <c r="G24" s="15">
        <v>1</v>
      </c>
      <c r="H24" s="3">
        <v>1</v>
      </c>
      <c r="I24" s="1"/>
    </row>
    <row r="25" spans="2:8" ht="12.75">
      <c r="B25" s="1" t="s">
        <v>64</v>
      </c>
      <c r="D25" s="2" t="s">
        <v>21</v>
      </c>
      <c r="E25" s="15">
        <v>2</v>
      </c>
      <c r="F25" s="15">
        <v>2</v>
      </c>
      <c r="G25" s="15">
        <v>2</v>
      </c>
      <c r="H25" s="3">
        <v>2</v>
      </c>
    </row>
    <row r="26" spans="2:8" ht="12.75">
      <c r="B26" s="1" t="s">
        <v>65</v>
      </c>
      <c r="D26" s="2" t="s">
        <v>21</v>
      </c>
      <c r="E26" s="15">
        <v>8</v>
      </c>
      <c r="F26" s="15">
        <v>10</v>
      </c>
      <c r="G26" s="15">
        <v>10</v>
      </c>
      <c r="H26" s="3">
        <v>10</v>
      </c>
    </row>
    <row r="28" spans="2:8" ht="12.75">
      <c r="B28" s="27" t="s">
        <v>90</v>
      </c>
      <c r="C28" s="28"/>
      <c r="D28" s="22"/>
      <c r="E28" s="22">
        <f>SUM(E8:E27)</f>
        <v>146</v>
      </c>
      <c r="F28" s="49">
        <f>SUM(F8:F27)</f>
        <v>179</v>
      </c>
      <c r="G28" s="70">
        <f>SUM(G8:G27)</f>
        <v>168</v>
      </c>
      <c r="H28" s="17">
        <f>SUM(H8:H27)</f>
        <v>169</v>
      </c>
    </row>
    <row r="30" ht="12.75">
      <c r="B30" s="6" t="s">
        <v>32</v>
      </c>
    </row>
    <row r="31" ht="12.75">
      <c r="B31" s="2"/>
    </row>
    <row r="32" spans="2:8" ht="12.75">
      <c r="B32" s="29" t="s">
        <v>224</v>
      </c>
      <c r="C32" s="1"/>
      <c r="D32" s="13" t="s">
        <v>228</v>
      </c>
      <c r="E32" s="22">
        <v>3</v>
      </c>
      <c r="F32" s="49">
        <v>3</v>
      </c>
      <c r="G32" s="15">
        <f>Russia!C8</f>
        <v>3</v>
      </c>
      <c r="H32" s="3">
        <f>Russia!D8</f>
        <v>3</v>
      </c>
    </row>
    <row r="33" spans="2:8" ht="12.75">
      <c r="B33" s="29" t="s">
        <v>355</v>
      </c>
      <c r="C33" s="1"/>
      <c r="D33" s="13"/>
      <c r="E33" s="22">
        <v>0</v>
      </c>
      <c r="F33" s="49">
        <v>0</v>
      </c>
      <c r="G33" s="15">
        <f>Russia!C25</f>
        <v>1</v>
      </c>
      <c r="H33" s="3">
        <f>Russia!D25</f>
        <v>1</v>
      </c>
    </row>
    <row r="34" spans="2:8" ht="12.75">
      <c r="B34" s="29" t="s">
        <v>356</v>
      </c>
      <c r="C34" s="1"/>
      <c r="D34" s="13"/>
      <c r="E34" s="22">
        <v>0</v>
      </c>
      <c r="F34" s="49">
        <v>0</v>
      </c>
      <c r="G34" s="15">
        <f>Russia!C15</f>
        <v>2</v>
      </c>
      <c r="H34" s="3">
        <f>Russia!D15</f>
        <v>9</v>
      </c>
    </row>
    <row r="35" spans="2:8" ht="12.75">
      <c r="B35" s="1" t="s">
        <v>20</v>
      </c>
      <c r="D35" s="2" t="s">
        <v>34</v>
      </c>
      <c r="E35" s="15">
        <v>15</v>
      </c>
      <c r="F35" s="49">
        <v>15</v>
      </c>
      <c r="G35" s="15">
        <v>22</v>
      </c>
      <c r="H35" s="3">
        <v>22</v>
      </c>
    </row>
    <row r="36" spans="2:8" ht="12.75">
      <c r="B36" s="1" t="s">
        <v>72</v>
      </c>
      <c r="D36" s="2" t="s">
        <v>34</v>
      </c>
      <c r="E36" s="15">
        <v>15</v>
      </c>
      <c r="F36" s="49">
        <v>18</v>
      </c>
      <c r="G36" s="15">
        <v>18</v>
      </c>
      <c r="H36" s="3">
        <v>12</v>
      </c>
    </row>
    <row r="37" spans="2:8" ht="12.75">
      <c r="B37" s="1" t="s">
        <v>33</v>
      </c>
      <c r="D37" s="2" t="s">
        <v>34</v>
      </c>
      <c r="E37" s="15">
        <v>23</v>
      </c>
      <c r="F37" s="49">
        <v>26</v>
      </c>
      <c r="G37" s="15">
        <v>14</v>
      </c>
      <c r="H37" s="3">
        <v>14</v>
      </c>
    </row>
    <row r="38" spans="2:8" ht="12.75">
      <c r="B38" s="1" t="s">
        <v>35</v>
      </c>
      <c r="D38" s="2" t="s">
        <v>34</v>
      </c>
      <c r="E38" s="15">
        <v>2</v>
      </c>
      <c r="F38" s="49"/>
      <c r="G38" s="15">
        <v>2</v>
      </c>
      <c r="H38" s="3">
        <v>2</v>
      </c>
    </row>
    <row r="39" spans="2:9" s="11" customFormat="1" ht="12.75">
      <c r="B39" s="11" t="s">
        <v>358</v>
      </c>
      <c r="C39" s="1"/>
      <c r="D39" s="13" t="s">
        <v>123</v>
      </c>
      <c r="E39" s="15">
        <v>1</v>
      </c>
      <c r="F39" s="49"/>
      <c r="G39" s="15">
        <v>0</v>
      </c>
      <c r="H39" s="3">
        <v>0</v>
      </c>
      <c r="I39" s="1"/>
    </row>
    <row r="40" spans="2:8" ht="12.75">
      <c r="B40" s="1" t="s">
        <v>117</v>
      </c>
      <c r="E40" s="15">
        <v>29</v>
      </c>
      <c r="F40" s="49">
        <v>34</v>
      </c>
      <c r="G40" s="15">
        <v>24</v>
      </c>
      <c r="H40" s="3">
        <v>24</v>
      </c>
    </row>
    <row r="41" spans="2:8" ht="12.75">
      <c r="B41" s="1" t="s">
        <v>118</v>
      </c>
      <c r="E41" s="15">
        <v>10</v>
      </c>
      <c r="F41" s="49">
        <v>10</v>
      </c>
      <c r="G41" s="15">
        <v>10</v>
      </c>
      <c r="H41" s="3">
        <v>11</v>
      </c>
    </row>
    <row r="42" spans="2:8" ht="12.75">
      <c r="B42" s="29" t="s">
        <v>255</v>
      </c>
      <c r="D42" s="59" t="s">
        <v>370</v>
      </c>
      <c r="E42" s="14">
        <v>31</v>
      </c>
      <c r="F42" s="35">
        <v>33</v>
      </c>
      <c r="G42" s="15">
        <f>China!I25</f>
        <v>43</v>
      </c>
      <c r="H42" s="3">
        <f>China!J35</f>
        <v>50</v>
      </c>
    </row>
    <row r="43" spans="2:9" s="11" customFormat="1" ht="12.75">
      <c r="B43" s="29" t="s">
        <v>226</v>
      </c>
      <c r="C43" s="1"/>
      <c r="D43" s="3"/>
      <c r="E43" s="22">
        <v>110</v>
      </c>
      <c r="F43" s="49">
        <v>118</v>
      </c>
      <c r="G43" s="15">
        <f>Russia!C84</f>
        <v>151</v>
      </c>
      <c r="H43" s="3">
        <f>Russia!D82</f>
        <v>177</v>
      </c>
      <c r="I43" s="1"/>
    </row>
    <row r="44" spans="2:9" s="11" customFormat="1" ht="12.75">
      <c r="B44" s="29" t="s">
        <v>225</v>
      </c>
      <c r="C44" s="1"/>
      <c r="D44" s="3"/>
      <c r="E44" s="22" t="s">
        <v>256</v>
      </c>
      <c r="F44" s="49">
        <v>4</v>
      </c>
      <c r="G44" s="15">
        <f>Russia!C21</f>
        <v>6</v>
      </c>
      <c r="H44" s="3">
        <f>Russia!D21</f>
        <v>6</v>
      </c>
      <c r="I44" s="1"/>
    </row>
    <row r="46" spans="2:8" ht="12.75">
      <c r="B46" s="27" t="s">
        <v>206</v>
      </c>
      <c r="C46" s="28"/>
      <c r="D46" s="22"/>
      <c r="E46" s="22">
        <f>SUM(E32:E44)</f>
        <v>239</v>
      </c>
      <c r="F46" s="49">
        <f>SUM(F32:F44)</f>
        <v>261</v>
      </c>
      <c r="G46" s="70">
        <f>SUM(G32:G45)</f>
        <v>296</v>
      </c>
      <c r="H46" s="17">
        <f>SUM(H32:H45)</f>
        <v>331</v>
      </c>
    </row>
    <row r="48" ht="12.75">
      <c r="B48" s="6" t="s">
        <v>36</v>
      </c>
    </row>
    <row r="50" spans="2:8" ht="12.75">
      <c r="B50" s="1" t="s">
        <v>20</v>
      </c>
      <c r="D50" s="2" t="s">
        <v>37</v>
      </c>
      <c r="E50" s="15">
        <v>15</v>
      </c>
      <c r="F50" s="49">
        <v>15</v>
      </c>
      <c r="G50" s="15">
        <v>26</v>
      </c>
      <c r="H50" s="3">
        <v>26</v>
      </c>
    </row>
    <row r="51" spans="2:8" ht="12.75">
      <c r="B51" s="1" t="s">
        <v>72</v>
      </c>
      <c r="D51" s="2" t="s">
        <v>37</v>
      </c>
      <c r="E51" s="15">
        <v>20</v>
      </c>
      <c r="F51" s="49">
        <v>22</v>
      </c>
      <c r="G51" s="15">
        <v>22</v>
      </c>
      <c r="H51" s="3">
        <v>26</v>
      </c>
    </row>
    <row r="52" spans="2:8" ht="12.75">
      <c r="B52" s="1" t="s">
        <v>33</v>
      </c>
      <c r="D52" s="2" t="s">
        <v>37</v>
      </c>
      <c r="E52" s="15">
        <v>24</v>
      </c>
      <c r="F52" s="49">
        <v>28</v>
      </c>
      <c r="G52" s="15">
        <v>24</v>
      </c>
      <c r="H52" s="3">
        <v>24</v>
      </c>
    </row>
    <row r="53" spans="2:8" ht="12.75">
      <c r="B53" s="1" t="s">
        <v>72</v>
      </c>
      <c r="D53" s="2" t="s">
        <v>38</v>
      </c>
      <c r="E53" s="15">
        <v>20</v>
      </c>
      <c r="F53" s="49">
        <v>20</v>
      </c>
      <c r="G53" s="15">
        <v>20</v>
      </c>
      <c r="H53" s="3">
        <v>20</v>
      </c>
    </row>
    <row r="54" spans="2:8" ht="12.75">
      <c r="B54" s="1" t="s">
        <v>137</v>
      </c>
      <c r="D54" s="2" t="s">
        <v>38</v>
      </c>
      <c r="E54" s="15">
        <v>14</v>
      </c>
      <c r="F54" s="49">
        <v>14</v>
      </c>
      <c r="G54" s="15">
        <v>14</v>
      </c>
      <c r="H54" s="3">
        <v>14</v>
      </c>
    </row>
    <row r="55" spans="2:8" ht="12.75">
      <c r="B55" s="1" t="s">
        <v>39</v>
      </c>
      <c r="D55" s="2" t="s">
        <v>40</v>
      </c>
      <c r="E55" s="15">
        <v>6</v>
      </c>
      <c r="F55" s="49">
        <v>6</v>
      </c>
      <c r="G55" s="15">
        <v>6</v>
      </c>
      <c r="H55" s="3">
        <v>6</v>
      </c>
    </row>
    <row r="56" spans="2:8" ht="12.75">
      <c r="B56" s="1" t="s">
        <v>42</v>
      </c>
      <c r="D56" s="2" t="s">
        <v>227</v>
      </c>
      <c r="E56" s="15">
        <v>3</v>
      </c>
      <c r="F56" s="49">
        <v>3</v>
      </c>
      <c r="G56" s="15">
        <v>3</v>
      </c>
      <c r="H56" s="3">
        <v>3</v>
      </c>
    </row>
    <row r="57" spans="2:8" ht="12.75">
      <c r="B57" s="1" t="s">
        <v>43</v>
      </c>
      <c r="D57" s="2" t="s">
        <v>41</v>
      </c>
      <c r="E57" s="15">
        <v>6</v>
      </c>
      <c r="F57" s="49">
        <v>6</v>
      </c>
      <c r="G57" s="15">
        <v>6</v>
      </c>
      <c r="H57" s="3">
        <v>6</v>
      </c>
    </row>
    <row r="58" spans="2:8" ht="12.75">
      <c r="B58" s="1" t="s">
        <v>44</v>
      </c>
      <c r="D58" s="2" t="s">
        <v>41</v>
      </c>
      <c r="E58" s="15">
        <v>1</v>
      </c>
      <c r="F58" s="49">
        <v>1</v>
      </c>
      <c r="G58" s="15">
        <v>1</v>
      </c>
      <c r="H58" s="3">
        <v>1</v>
      </c>
    </row>
    <row r="59" spans="2:8" ht="12.75">
      <c r="B59" s="1" t="s">
        <v>45</v>
      </c>
      <c r="D59" s="2" t="s">
        <v>41</v>
      </c>
      <c r="E59" s="15">
        <v>7</v>
      </c>
      <c r="F59" s="49">
        <v>9</v>
      </c>
      <c r="G59" s="15">
        <v>9</v>
      </c>
      <c r="H59" s="3">
        <v>9</v>
      </c>
    </row>
    <row r="60" spans="2:8" ht="12.75">
      <c r="B60" s="1" t="s">
        <v>46</v>
      </c>
      <c r="D60" s="2" t="s">
        <v>37</v>
      </c>
      <c r="E60" s="15">
        <v>7</v>
      </c>
      <c r="F60" s="49">
        <v>7</v>
      </c>
      <c r="G60" s="15">
        <v>7</v>
      </c>
      <c r="H60" s="3">
        <v>7</v>
      </c>
    </row>
    <row r="62" spans="2:8" ht="12.75">
      <c r="B62" s="27" t="s">
        <v>91</v>
      </c>
      <c r="C62" s="28"/>
      <c r="D62" s="22"/>
      <c r="E62" s="22">
        <f>SUM(E50:E61)</f>
        <v>123</v>
      </c>
      <c r="F62" s="49">
        <f>SUM(F50:F61)</f>
        <v>131</v>
      </c>
      <c r="G62" s="70">
        <f>SUM(G50:G61)</f>
        <v>138</v>
      </c>
      <c r="H62" s="17">
        <f>SUM(H50:H61)</f>
        <v>142</v>
      </c>
    </row>
    <row r="64" ht="12.75">
      <c r="B64" s="6" t="s">
        <v>47</v>
      </c>
    </row>
    <row r="65" ht="12.75">
      <c r="H65" s="3">
        <v>2009</v>
      </c>
    </row>
    <row r="66" spans="2:8" ht="12.75">
      <c r="B66" s="1" t="s">
        <v>20</v>
      </c>
      <c r="D66" s="2" t="s">
        <v>49</v>
      </c>
      <c r="E66" s="15">
        <v>32</v>
      </c>
      <c r="F66" s="49">
        <v>32</v>
      </c>
      <c r="G66" s="15">
        <v>41</v>
      </c>
      <c r="H66" s="3">
        <v>41</v>
      </c>
    </row>
    <row r="67" spans="2:8" ht="12.75">
      <c r="B67" s="1" t="s">
        <v>72</v>
      </c>
      <c r="D67" s="2" t="s">
        <v>49</v>
      </c>
      <c r="E67" s="15">
        <v>65</v>
      </c>
      <c r="F67" s="49">
        <v>65</v>
      </c>
      <c r="G67" s="15">
        <v>54</v>
      </c>
      <c r="H67" s="3">
        <v>52</v>
      </c>
    </row>
    <row r="68" spans="2:8" ht="12.75">
      <c r="B68" s="1" t="s">
        <v>33</v>
      </c>
      <c r="D68" s="2" t="s">
        <v>49</v>
      </c>
      <c r="E68" s="15">
        <v>25</v>
      </c>
      <c r="F68" s="49">
        <v>25</v>
      </c>
      <c r="G68" s="15">
        <v>39</v>
      </c>
      <c r="H68" s="3">
        <v>39</v>
      </c>
    </row>
    <row r="69" spans="2:8" ht="12.75">
      <c r="B69" s="1" t="s">
        <v>359</v>
      </c>
      <c r="D69" s="2" t="s">
        <v>48</v>
      </c>
      <c r="E69" s="15">
        <v>7</v>
      </c>
      <c r="F69" s="49">
        <v>9</v>
      </c>
      <c r="G69" s="15">
        <v>0</v>
      </c>
      <c r="H69" s="3">
        <v>0</v>
      </c>
    </row>
    <row r="70" spans="2:9" s="11" customFormat="1" ht="12.75">
      <c r="B70" s="1" t="s">
        <v>361</v>
      </c>
      <c r="D70" s="13" t="s">
        <v>49</v>
      </c>
      <c r="E70" s="15">
        <v>9</v>
      </c>
      <c r="F70" s="49">
        <v>9</v>
      </c>
      <c r="G70" s="15">
        <v>0</v>
      </c>
      <c r="H70" s="3">
        <v>0</v>
      </c>
      <c r="I70" s="1"/>
    </row>
    <row r="71" spans="2:9" s="11" customFormat="1" ht="12.75">
      <c r="B71" s="1" t="s">
        <v>66</v>
      </c>
      <c r="D71" s="13" t="s">
        <v>67</v>
      </c>
      <c r="E71" s="15">
        <v>4</v>
      </c>
      <c r="F71" s="49">
        <v>4</v>
      </c>
      <c r="G71" s="15">
        <v>8</v>
      </c>
      <c r="H71" s="3">
        <v>8</v>
      </c>
      <c r="I71" s="1"/>
    </row>
    <row r="72" spans="2:8" ht="12.75">
      <c r="B72" s="1" t="s">
        <v>50</v>
      </c>
      <c r="D72" s="2" t="s">
        <v>51</v>
      </c>
      <c r="E72" s="15">
        <v>3</v>
      </c>
      <c r="F72" s="49">
        <v>3</v>
      </c>
      <c r="G72" s="15">
        <v>3</v>
      </c>
      <c r="H72" s="3">
        <v>3</v>
      </c>
    </row>
    <row r="73" spans="2:8" s="1" customFormat="1" ht="12.75">
      <c r="B73" s="1" t="s">
        <v>120</v>
      </c>
      <c r="D73" s="13" t="s">
        <v>136</v>
      </c>
      <c r="E73" s="15">
        <v>4</v>
      </c>
      <c r="F73" s="49">
        <v>4</v>
      </c>
      <c r="G73" s="15">
        <v>4</v>
      </c>
      <c r="H73" s="3">
        <v>4</v>
      </c>
    </row>
    <row r="74" spans="2:8" s="1" customFormat="1" ht="12.75">
      <c r="B74" s="1" t="s">
        <v>120</v>
      </c>
      <c r="D74" s="13" t="s">
        <v>135</v>
      </c>
      <c r="E74" s="15">
        <v>1</v>
      </c>
      <c r="F74" s="49">
        <v>1</v>
      </c>
      <c r="G74" s="15">
        <v>1</v>
      </c>
      <c r="H74" s="3">
        <v>1</v>
      </c>
    </row>
    <row r="75" spans="2:8" s="1" customFormat="1" ht="12.75">
      <c r="B75" s="11" t="s">
        <v>112</v>
      </c>
      <c r="D75" s="13" t="s">
        <v>251</v>
      </c>
      <c r="E75" s="15">
        <v>0</v>
      </c>
      <c r="F75" s="49">
        <v>0</v>
      </c>
      <c r="G75" s="15">
        <v>1</v>
      </c>
      <c r="H75" s="3">
        <v>1</v>
      </c>
    </row>
    <row r="76" spans="2:8" s="1" customFormat="1" ht="12.75">
      <c r="B76" s="1" t="s">
        <v>250</v>
      </c>
      <c r="D76" s="13" t="s">
        <v>251</v>
      </c>
      <c r="E76" s="15"/>
      <c r="F76" s="49">
        <v>3</v>
      </c>
      <c r="G76" s="15">
        <v>3</v>
      </c>
      <c r="H76" s="3">
        <v>3</v>
      </c>
    </row>
    <row r="77" spans="4:8" s="1" customFormat="1" ht="12.75">
      <c r="D77" s="13"/>
      <c r="E77" s="15"/>
      <c r="F77" s="15"/>
      <c r="G77" s="15"/>
      <c r="H77" s="3"/>
    </row>
    <row r="78" spans="2:8" ht="12.75">
      <c r="B78" s="6" t="s">
        <v>92</v>
      </c>
      <c r="C78" s="7"/>
      <c r="D78" s="9"/>
      <c r="E78" s="22">
        <f>SUM(E66:E75)</f>
        <v>150</v>
      </c>
      <c r="F78" s="49">
        <f>SUM(F66:F76)</f>
        <v>155</v>
      </c>
      <c r="G78" s="70">
        <f>SUM(G66:G77)</f>
        <v>154</v>
      </c>
      <c r="H78" s="17">
        <f>SUM(H66:H77)</f>
        <v>152</v>
      </c>
    </row>
    <row r="80" spans="2:9" s="112" customFormat="1" ht="15.75">
      <c r="B80" s="104" t="s">
        <v>93</v>
      </c>
      <c r="C80" s="105"/>
      <c r="D80" s="113" t="s">
        <v>493</v>
      </c>
      <c r="E80" s="107">
        <f>SUM(E78,E62,E46,E28)</f>
        <v>658</v>
      </c>
      <c r="F80" s="108">
        <f>SUM(F28+F46+F62+F78)</f>
        <v>726</v>
      </c>
      <c r="G80" s="109">
        <f>G78+G62+G46+G28</f>
        <v>756</v>
      </c>
      <c r="H80" s="110">
        <f>H78+H62+H46+H28</f>
        <v>794</v>
      </c>
      <c r="I80" s="111"/>
    </row>
    <row r="81" spans="5:8" ht="12.75">
      <c r="E81" s="19" t="s">
        <v>463</v>
      </c>
      <c r="F81" s="49" t="s">
        <v>252</v>
      </c>
      <c r="G81" s="15" t="s">
        <v>354</v>
      </c>
      <c r="H81" s="3" t="s">
        <v>462</v>
      </c>
    </row>
    <row r="82" spans="4:10" ht="12.75">
      <c r="D82" s="19" t="s">
        <v>253</v>
      </c>
      <c r="E82" s="71">
        <f>E80-615</f>
        <v>43</v>
      </c>
      <c r="F82" s="15">
        <f>F80-E80</f>
        <v>68</v>
      </c>
      <c r="G82" s="15">
        <f>G80-F80</f>
        <v>30</v>
      </c>
      <c r="H82" s="3">
        <f>H80-G80</f>
        <v>38</v>
      </c>
      <c r="J82" s="31"/>
    </row>
    <row r="83" spans="4:5" ht="12.75">
      <c r="D83" s="5"/>
      <c r="E83" s="5"/>
    </row>
    <row r="84" spans="2:5" ht="12.75">
      <c r="B84" s="5"/>
      <c r="D84" s="5"/>
      <c r="E84" s="5"/>
    </row>
  </sheetData>
  <printOptions gridLines="1"/>
  <pageMargins left="1.25" right="0.75" top="1" bottom="1" header="0.5" footer="0.5"/>
  <pageSetup fitToHeight="2" horizontalDpi="300" verticalDpi="300" orientation="portrait" scale="70" r:id="rId1"/>
  <headerFooter alignWithMargins="0">
    <oddHeader>&amp;CInternational CTU Count @ Jan.1, 2009&amp;RPage &amp;P of &amp;N</oddHeader>
    <oddFooter>&amp;Ltomlinl@shaw.ca
les.tomlin@trican.ca&amp;C&amp;F&amp;R&amp;D</oddFooter>
  </headerFooter>
  <rowBreaks count="1" manualBreakCount="1">
    <brk id="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view="pageBreakPreview" zoomScale="60" zoomScaleNormal="75" workbookViewId="0" topLeftCell="A1">
      <pane ySplit="5" topLeftCell="BM78" activePane="bottomLeft" state="frozen"/>
      <selection pane="topLeft" activeCell="A1" sqref="A1"/>
      <selection pane="bottomLeft" activeCell="G142" sqref="G142"/>
    </sheetView>
  </sheetViews>
  <sheetFormatPr defaultColWidth="9.140625" defaultRowHeight="12.75"/>
  <cols>
    <col min="1" max="1" width="5.7109375" style="0" customWidth="1"/>
    <col min="2" max="2" width="66.8515625" style="0" bestFit="1" customWidth="1"/>
    <col min="3" max="3" width="7.140625" style="0" bestFit="1" customWidth="1"/>
    <col min="4" max="4" width="8.7109375" style="0" bestFit="1" customWidth="1"/>
    <col min="5" max="5" width="7.421875" style="0" bestFit="1" customWidth="1"/>
    <col min="6" max="6" width="6.57421875" style="0" bestFit="1" customWidth="1"/>
    <col min="7" max="7" width="7.7109375" style="12" bestFit="1" customWidth="1"/>
    <col min="8" max="8" width="9.28125" style="10" bestFit="1" customWidth="1"/>
    <col min="9" max="9" width="7.421875" style="12" bestFit="1" customWidth="1"/>
    <col min="10" max="10" width="9.140625" style="45" customWidth="1"/>
    <col min="11" max="11" width="7.7109375" style="12" customWidth="1"/>
    <col min="12" max="12" width="9.140625" style="45" customWidth="1"/>
  </cols>
  <sheetData>
    <row r="1" spans="3:12" ht="12.75">
      <c r="C1" s="2"/>
      <c r="D1" s="2"/>
      <c r="E1" s="2"/>
      <c r="F1" s="2"/>
      <c r="G1" s="70"/>
      <c r="H1" s="3"/>
      <c r="I1" s="70"/>
      <c r="J1" s="123"/>
      <c r="K1" s="15"/>
      <c r="L1" s="123"/>
    </row>
    <row r="2" spans="1:12" ht="12.75">
      <c r="A2" s="1"/>
      <c r="B2" s="135" t="s">
        <v>495</v>
      </c>
      <c r="C2" s="3"/>
      <c r="D2" s="3"/>
      <c r="E2" s="3"/>
      <c r="F2" s="3"/>
      <c r="G2" s="70">
        <v>2008</v>
      </c>
      <c r="H2" s="3">
        <v>2009</v>
      </c>
      <c r="I2" s="70">
        <v>2008</v>
      </c>
      <c r="J2" s="124">
        <v>2009</v>
      </c>
      <c r="K2" s="15">
        <v>2008</v>
      </c>
      <c r="L2" s="124">
        <v>2009</v>
      </c>
    </row>
    <row r="3" spans="1:12" ht="12.75">
      <c r="A3" s="1"/>
      <c r="B3" s="1" t="s">
        <v>18</v>
      </c>
      <c r="C3" s="3"/>
      <c r="D3" s="3"/>
      <c r="E3" s="3"/>
      <c r="F3" s="3"/>
      <c r="G3" s="70" t="s">
        <v>113</v>
      </c>
      <c r="H3" s="3" t="s">
        <v>113</v>
      </c>
      <c r="I3" s="70" t="s">
        <v>180</v>
      </c>
      <c r="J3" s="124" t="s">
        <v>180</v>
      </c>
      <c r="K3" s="15" t="s">
        <v>180</v>
      </c>
      <c r="L3" s="124" t="s">
        <v>180</v>
      </c>
    </row>
    <row r="4" spans="1:12" ht="12.75">
      <c r="A4" s="1"/>
      <c r="B4" s="11" t="s">
        <v>406</v>
      </c>
      <c r="C4" s="3"/>
      <c r="D4" s="3"/>
      <c r="E4" s="3"/>
      <c r="F4" s="3"/>
      <c r="G4" s="70" t="s">
        <v>78</v>
      </c>
      <c r="H4" s="3" t="s">
        <v>78</v>
      </c>
      <c r="I4" s="70" t="s">
        <v>116</v>
      </c>
      <c r="J4" s="124" t="s">
        <v>116</v>
      </c>
      <c r="K4" s="15" t="s">
        <v>231</v>
      </c>
      <c r="L4" s="124" t="s">
        <v>231</v>
      </c>
    </row>
    <row r="5" spans="1:12" ht="12.75">
      <c r="A5" s="1"/>
      <c r="B5" s="1" t="s">
        <v>53</v>
      </c>
      <c r="C5" s="3" t="s">
        <v>94</v>
      </c>
      <c r="D5" s="3" t="s">
        <v>95</v>
      </c>
      <c r="E5" s="3" t="s">
        <v>96</v>
      </c>
      <c r="F5" s="3" t="s">
        <v>114</v>
      </c>
      <c r="G5" s="70" t="s">
        <v>52</v>
      </c>
      <c r="H5" s="3" t="s">
        <v>52</v>
      </c>
      <c r="I5" s="70" t="s">
        <v>115</v>
      </c>
      <c r="J5" s="124" t="s">
        <v>115</v>
      </c>
      <c r="K5" s="15" t="s">
        <v>115</v>
      </c>
      <c r="L5" s="124" t="s">
        <v>115</v>
      </c>
    </row>
    <row r="6" spans="3:12" ht="12.75">
      <c r="C6" s="2"/>
      <c r="D6" s="2"/>
      <c r="E6" s="2"/>
      <c r="F6" s="2"/>
      <c r="G6" s="70"/>
      <c r="H6" s="3"/>
      <c r="I6" s="70"/>
      <c r="J6" s="125"/>
      <c r="K6" s="15"/>
      <c r="L6" s="125"/>
    </row>
    <row r="7" spans="1:12" ht="12.75">
      <c r="A7" s="11">
        <v>1</v>
      </c>
      <c r="B7" s="54" t="s">
        <v>97</v>
      </c>
      <c r="C7" s="14"/>
      <c r="D7" s="14"/>
      <c r="E7" s="14">
        <v>3</v>
      </c>
      <c r="F7" s="14"/>
      <c r="G7" s="70">
        <v>3</v>
      </c>
      <c r="H7" s="3">
        <f>C7+D7+E7+F7</f>
        <v>3</v>
      </c>
      <c r="I7" s="70"/>
      <c r="J7" s="124"/>
      <c r="K7" s="15"/>
      <c r="L7" s="124"/>
    </row>
    <row r="8" spans="1:12" ht="12.75">
      <c r="A8" s="11">
        <v>1</v>
      </c>
      <c r="B8" s="54" t="s">
        <v>451</v>
      </c>
      <c r="C8" s="14"/>
      <c r="D8" s="14">
        <v>2</v>
      </c>
      <c r="E8" s="14"/>
      <c r="F8" s="14"/>
      <c r="G8" s="70">
        <v>2</v>
      </c>
      <c r="H8" s="3">
        <f aca="true" t="shared" si="0" ref="H8:H71">C8+D8+E8+F8</f>
        <v>2</v>
      </c>
      <c r="I8" s="70"/>
      <c r="J8" s="125"/>
      <c r="K8" s="15"/>
      <c r="L8" s="125"/>
    </row>
    <row r="9" spans="1:12" ht="12.75">
      <c r="A9" s="11">
        <v>1</v>
      </c>
      <c r="B9" s="54" t="s">
        <v>98</v>
      </c>
      <c r="C9" s="14"/>
      <c r="D9" s="14"/>
      <c r="E9" s="14">
        <v>5</v>
      </c>
      <c r="F9" s="14"/>
      <c r="G9" s="70">
        <v>5</v>
      </c>
      <c r="H9" s="3">
        <f t="shared" si="0"/>
        <v>5</v>
      </c>
      <c r="I9" s="70"/>
      <c r="J9" s="125"/>
      <c r="K9" s="15"/>
      <c r="L9" s="125"/>
    </row>
    <row r="10" spans="1:12" ht="12.75">
      <c r="A10" s="11"/>
      <c r="B10" s="82" t="s">
        <v>466</v>
      </c>
      <c r="C10" s="3"/>
      <c r="D10" s="14"/>
      <c r="E10" s="14"/>
      <c r="F10" s="14"/>
      <c r="G10" s="70">
        <v>0</v>
      </c>
      <c r="H10" s="3">
        <v>0</v>
      </c>
      <c r="I10" s="70"/>
      <c r="J10" s="124"/>
      <c r="K10" s="15"/>
      <c r="L10" s="124"/>
    </row>
    <row r="11" spans="1:12" ht="12.75">
      <c r="A11">
        <v>1</v>
      </c>
      <c r="B11" s="54" t="s">
        <v>99</v>
      </c>
      <c r="C11" s="2"/>
      <c r="D11" s="59"/>
      <c r="E11" s="2"/>
      <c r="F11" s="2"/>
      <c r="G11" s="70">
        <v>2</v>
      </c>
      <c r="H11" s="3">
        <v>1</v>
      </c>
      <c r="I11" s="70"/>
      <c r="J11" s="125"/>
      <c r="K11" s="15"/>
      <c r="L11" s="125"/>
    </row>
    <row r="12" spans="1:12" ht="12.75">
      <c r="A12">
        <v>1</v>
      </c>
      <c r="B12" s="54" t="s">
        <v>365</v>
      </c>
      <c r="C12" s="2"/>
      <c r="D12" s="14">
        <v>1</v>
      </c>
      <c r="E12" s="2"/>
      <c r="F12" s="2"/>
      <c r="G12" s="70">
        <v>1</v>
      </c>
      <c r="H12" s="3">
        <f t="shared" si="0"/>
        <v>1</v>
      </c>
      <c r="I12" s="70"/>
      <c r="J12" s="125"/>
      <c r="K12" s="15"/>
      <c r="L12" s="125"/>
    </row>
    <row r="13" spans="1:12" ht="12.75">
      <c r="A13">
        <v>1</v>
      </c>
      <c r="B13" s="54" t="s">
        <v>467</v>
      </c>
      <c r="C13" s="2"/>
      <c r="D13" s="2"/>
      <c r="E13" s="2">
        <v>2</v>
      </c>
      <c r="F13" s="2"/>
      <c r="G13" s="70">
        <v>2</v>
      </c>
      <c r="H13" s="3">
        <f t="shared" si="0"/>
        <v>2</v>
      </c>
      <c r="I13" s="70"/>
      <c r="J13" s="125"/>
      <c r="K13" s="15"/>
      <c r="L13" s="125"/>
    </row>
    <row r="14" spans="1:12" ht="12.75">
      <c r="A14">
        <v>1</v>
      </c>
      <c r="B14" s="54" t="s">
        <v>100</v>
      </c>
      <c r="C14" s="2"/>
      <c r="D14" s="2"/>
      <c r="E14" s="2">
        <v>3</v>
      </c>
      <c r="F14" s="2"/>
      <c r="G14" s="70">
        <v>3</v>
      </c>
      <c r="H14" s="3">
        <f t="shared" si="0"/>
        <v>3</v>
      </c>
      <c r="I14" s="70"/>
      <c r="J14" s="125"/>
      <c r="K14" s="15"/>
      <c r="L14" s="125"/>
    </row>
    <row r="15" spans="2:12" ht="12.75">
      <c r="B15" s="54" t="s">
        <v>468</v>
      </c>
      <c r="C15" s="2"/>
      <c r="D15" s="2"/>
      <c r="E15" s="2"/>
      <c r="F15" s="2"/>
      <c r="G15" s="70">
        <v>0</v>
      </c>
      <c r="H15" s="3">
        <v>0</v>
      </c>
      <c r="I15" s="70"/>
      <c r="J15" s="125"/>
      <c r="K15" s="15"/>
      <c r="L15" s="125"/>
    </row>
    <row r="16" spans="1:12" ht="12.75">
      <c r="A16">
        <v>1</v>
      </c>
      <c r="B16" s="54" t="s">
        <v>76</v>
      </c>
      <c r="C16" s="2"/>
      <c r="D16" s="2"/>
      <c r="E16" s="2">
        <v>2</v>
      </c>
      <c r="F16" s="2"/>
      <c r="G16" s="70">
        <v>2</v>
      </c>
      <c r="H16" s="3">
        <f t="shared" si="0"/>
        <v>2</v>
      </c>
      <c r="I16" s="70"/>
      <c r="J16" s="125"/>
      <c r="K16" s="15"/>
      <c r="L16" s="125"/>
    </row>
    <row r="17" spans="1:12" ht="12.75">
      <c r="A17">
        <v>1</v>
      </c>
      <c r="B17" s="54" t="s">
        <v>287</v>
      </c>
      <c r="C17" s="14">
        <v>5</v>
      </c>
      <c r="D17" s="14">
        <v>12</v>
      </c>
      <c r="E17" s="14">
        <v>2</v>
      </c>
      <c r="F17" s="14">
        <v>0</v>
      </c>
      <c r="G17" s="70">
        <v>18</v>
      </c>
      <c r="H17" s="3">
        <f t="shared" si="0"/>
        <v>19</v>
      </c>
      <c r="I17" s="70">
        <v>2</v>
      </c>
      <c r="J17" s="124"/>
      <c r="K17" s="15">
        <v>3</v>
      </c>
      <c r="L17" s="124"/>
    </row>
    <row r="18" spans="1:12" ht="12.75">
      <c r="A18">
        <v>1</v>
      </c>
      <c r="B18" s="82" t="s">
        <v>232</v>
      </c>
      <c r="C18" s="2"/>
      <c r="D18" s="2"/>
      <c r="E18" s="2">
        <v>1</v>
      </c>
      <c r="F18" s="2"/>
      <c r="G18" s="70">
        <v>1</v>
      </c>
      <c r="H18" s="3">
        <f t="shared" si="0"/>
        <v>1</v>
      </c>
      <c r="I18" s="70"/>
      <c r="J18" s="125"/>
      <c r="K18" s="15"/>
      <c r="L18" s="125"/>
    </row>
    <row r="19" spans="1:12" ht="12.75">
      <c r="A19">
        <v>1</v>
      </c>
      <c r="B19" s="54" t="s">
        <v>469</v>
      </c>
      <c r="C19" s="2"/>
      <c r="D19" s="14">
        <v>0</v>
      </c>
      <c r="E19" s="14"/>
      <c r="F19" s="14">
        <v>0</v>
      </c>
      <c r="G19" s="70">
        <v>18</v>
      </c>
      <c r="H19" s="3">
        <f t="shared" si="0"/>
        <v>0</v>
      </c>
      <c r="I19" s="70"/>
      <c r="J19" s="125"/>
      <c r="K19" s="15"/>
      <c r="L19" s="125"/>
    </row>
    <row r="20" spans="2:12" ht="12.75">
      <c r="B20" s="82" t="s">
        <v>340</v>
      </c>
      <c r="C20" s="2"/>
      <c r="D20" s="2"/>
      <c r="E20" s="2"/>
      <c r="F20" s="2"/>
      <c r="G20" s="70">
        <v>0</v>
      </c>
      <c r="H20" s="3">
        <f t="shared" si="0"/>
        <v>0</v>
      </c>
      <c r="I20" s="70"/>
      <c r="J20" s="125"/>
      <c r="K20" s="15"/>
      <c r="L20" s="125"/>
    </row>
    <row r="21" spans="1:12" ht="12.75">
      <c r="A21">
        <v>1</v>
      </c>
      <c r="B21" s="82" t="s">
        <v>101</v>
      </c>
      <c r="C21" s="2"/>
      <c r="D21" s="2"/>
      <c r="E21" s="2">
        <v>1</v>
      </c>
      <c r="F21" s="2"/>
      <c r="G21" s="70">
        <v>1</v>
      </c>
      <c r="H21" s="3">
        <f t="shared" si="0"/>
        <v>1</v>
      </c>
      <c r="I21" s="70"/>
      <c r="J21" s="125"/>
      <c r="K21" s="15"/>
      <c r="L21" s="125"/>
    </row>
    <row r="22" spans="1:12" ht="12.75">
      <c r="A22">
        <v>1</v>
      </c>
      <c r="B22" s="54" t="s">
        <v>102</v>
      </c>
      <c r="C22" s="2"/>
      <c r="D22" s="14">
        <v>3</v>
      </c>
      <c r="E22" s="2"/>
      <c r="F22" s="2"/>
      <c r="G22" s="70">
        <v>2</v>
      </c>
      <c r="H22" s="3">
        <v>3</v>
      </c>
      <c r="I22" s="70"/>
      <c r="J22" s="125"/>
      <c r="K22" s="15"/>
      <c r="L22" s="125"/>
    </row>
    <row r="23" spans="1:12" ht="12.75">
      <c r="A23" s="11">
        <v>1</v>
      </c>
      <c r="B23" s="54" t="s">
        <v>338</v>
      </c>
      <c r="C23" s="14">
        <v>3</v>
      </c>
      <c r="D23" s="14">
        <v>3</v>
      </c>
      <c r="E23" s="14">
        <v>7</v>
      </c>
      <c r="F23" s="14"/>
      <c r="G23" s="70">
        <v>13</v>
      </c>
      <c r="H23" s="3">
        <f t="shared" si="0"/>
        <v>13</v>
      </c>
      <c r="I23" s="70"/>
      <c r="J23" s="124"/>
      <c r="K23" s="15"/>
      <c r="L23" s="124"/>
    </row>
    <row r="24" spans="1:12" ht="12.75">
      <c r="A24">
        <v>1</v>
      </c>
      <c r="B24" s="54" t="s">
        <v>366</v>
      </c>
      <c r="C24" s="2"/>
      <c r="D24" s="2"/>
      <c r="E24" s="2">
        <v>1</v>
      </c>
      <c r="F24" s="2"/>
      <c r="G24" s="70">
        <v>1</v>
      </c>
      <c r="H24" s="3">
        <f t="shared" si="0"/>
        <v>1</v>
      </c>
      <c r="I24" s="70"/>
      <c r="J24" s="125"/>
      <c r="K24" s="15"/>
      <c r="L24" s="125"/>
    </row>
    <row r="25" spans="2:12" ht="12.75">
      <c r="B25" s="54" t="s">
        <v>470</v>
      </c>
      <c r="C25" s="2"/>
      <c r="D25" s="2">
        <v>0</v>
      </c>
      <c r="E25" s="2"/>
      <c r="F25" s="2"/>
      <c r="G25" s="70">
        <v>0</v>
      </c>
      <c r="H25" s="3">
        <f t="shared" si="0"/>
        <v>0</v>
      </c>
      <c r="I25" s="70"/>
      <c r="J25" s="125"/>
      <c r="K25" s="15"/>
      <c r="L25" s="125"/>
    </row>
    <row r="26" spans="1:12" ht="12.75">
      <c r="A26">
        <v>1</v>
      </c>
      <c r="B26" s="82" t="s">
        <v>103</v>
      </c>
      <c r="C26" s="2"/>
      <c r="D26" s="2">
        <v>7</v>
      </c>
      <c r="E26" s="2"/>
      <c r="F26" s="2"/>
      <c r="G26" s="70">
        <v>4</v>
      </c>
      <c r="H26" s="3">
        <f t="shared" si="0"/>
        <v>7</v>
      </c>
      <c r="I26" s="70"/>
      <c r="J26" s="125"/>
      <c r="K26" s="15">
        <v>2</v>
      </c>
      <c r="L26" s="125"/>
    </row>
    <row r="27" spans="1:12" ht="12.75">
      <c r="A27">
        <v>1</v>
      </c>
      <c r="B27" s="54" t="s">
        <v>407</v>
      </c>
      <c r="C27" s="2"/>
      <c r="D27" s="59">
        <v>1</v>
      </c>
      <c r="E27" s="2"/>
      <c r="F27" s="2"/>
      <c r="G27" s="70">
        <v>1</v>
      </c>
      <c r="H27" s="3">
        <f t="shared" si="0"/>
        <v>1</v>
      </c>
      <c r="I27" s="70"/>
      <c r="J27" s="125"/>
      <c r="K27" s="15"/>
      <c r="L27" s="125"/>
    </row>
    <row r="28" spans="1:12" ht="12.75">
      <c r="A28">
        <v>1</v>
      </c>
      <c r="B28" s="82" t="s">
        <v>233</v>
      </c>
      <c r="C28" s="2"/>
      <c r="D28" s="2">
        <v>3</v>
      </c>
      <c r="E28" s="2"/>
      <c r="F28" s="2"/>
      <c r="G28" s="70">
        <v>3</v>
      </c>
      <c r="H28" s="3">
        <f t="shared" si="0"/>
        <v>3</v>
      </c>
      <c r="I28" s="70"/>
      <c r="J28" s="125"/>
      <c r="K28" s="15"/>
      <c r="L28" s="125"/>
    </row>
    <row r="29" spans="1:12" ht="12.75">
      <c r="A29">
        <v>1</v>
      </c>
      <c r="B29" s="54" t="s">
        <v>471</v>
      </c>
      <c r="C29" s="14">
        <v>2</v>
      </c>
      <c r="D29" s="14">
        <v>4</v>
      </c>
      <c r="E29" s="14">
        <v>4</v>
      </c>
      <c r="F29" s="14"/>
      <c r="G29" s="70">
        <v>0</v>
      </c>
      <c r="H29" s="3">
        <f t="shared" si="0"/>
        <v>10</v>
      </c>
      <c r="I29" s="70"/>
      <c r="J29" s="125"/>
      <c r="K29" s="15"/>
      <c r="L29" s="124">
        <v>2</v>
      </c>
    </row>
    <row r="30" spans="1:12" ht="12.75">
      <c r="A30" s="11">
        <v>1</v>
      </c>
      <c r="B30" s="54" t="s">
        <v>472</v>
      </c>
      <c r="C30" s="14"/>
      <c r="D30" s="14">
        <v>7</v>
      </c>
      <c r="E30" s="14"/>
      <c r="F30" s="14"/>
      <c r="G30" s="70">
        <v>8</v>
      </c>
      <c r="H30" s="3">
        <f t="shared" si="0"/>
        <v>7</v>
      </c>
      <c r="I30" s="70"/>
      <c r="J30" s="124"/>
      <c r="K30" s="15"/>
      <c r="L30" s="124"/>
    </row>
    <row r="31" spans="1:12" ht="12.75">
      <c r="A31">
        <v>1</v>
      </c>
      <c r="B31" s="54" t="s">
        <v>339</v>
      </c>
      <c r="C31" s="2"/>
      <c r="D31" s="2"/>
      <c r="E31" s="2">
        <v>7</v>
      </c>
      <c r="F31" s="2"/>
      <c r="G31" s="70">
        <v>7</v>
      </c>
      <c r="H31" s="3">
        <f t="shared" si="0"/>
        <v>7</v>
      </c>
      <c r="I31" s="70"/>
      <c r="J31" s="125"/>
      <c r="K31" s="15"/>
      <c r="L31" s="125"/>
    </row>
    <row r="32" spans="1:12" ht="12.75">
      <c r="A32">
        <v>1</v>
      </c>
      <c r="B32" s="54" t="s">
        <v>230</v>
      </c>
      <c r="C32" s="2"/>
      <c r="D32" s="2">
        <v>2</v>
      </c>
      <c r="E32" s="2"/>
      <c r="F32" s="2"/>
      <c r="G32" s="70">
        <v>2</v>
      </c>
      <c r="H32" s="3">
        <f t="shared" si="0"/>
        <v>2</v>
      </c>
      <c r="I32" s="70"/>
      <c r="J32" s="125"/>
      <c r="K32" s="15"/>
      <c r="L32" s="125"/>
    </row>
    <row r="33" spans="1:12" ht="12.75">
      <c r="A33">
        <v>1</v>
      </c>
      <c r="B33" s="54" t="s">
        <v>104</v>
      </c>
      <c r="C33" s="2"/>
      <c r="D33" s="59">
        <v>1</v>
      </c>
      <c r="E33" s="2"/>
      <c r="F33" s="2"/>
      <c r="G33" s="70">
        <v>1</v>
      </c>
      <c r="H33" s="3">
        <f t="shared" si="0"/>
        <v>1</v>
      </c>
      <c r="I33" s="70"/>
      <c r="J33" s="125"/>
      <c r="K33" s="15"/>
      <c r="L33" s="125"/>
    </row>
    <row r="34" spans="2:12" ht="12.75">
      <c r="B34" s="54" t="s">
        <v>473</v>
      </c>
      <c r="C34" s="2"/>
      <c r="D34" s="2">
        <v>9</v>
      </c>
      <c r="E34" s="2"/>
      <c r="F34" s="2"/>
      <c r="G34" s="70">
        <v>9</v>
      </c>
      <c r="H34" s="3">
        <v>0</v>
      </c>
      <c r="I34" s="70"/>
      <c r="J34" s="125"/>
      <c r="K34" s="15"/>
      <c r="L34" s="125"/>
    </row>
    <row r="35" spans="1:12" ht="12.75">
      <c r="A35">
        <v>1</v>
      </c>
      <c r="B35" s="54" t="s">
        <v>105</v>
      </c>
      <c r="C35" s="2"/>
      <c r="D35" s="2"/>
      <c r="E35" s="2">
        <v>3</v>
      </c>
      <c r="F35" s="2"/>
      <c r="G35" s="70">
        <v>3</v>
      </c>
      <c r="H35" s="3">
        <f t="shared" si="0"/>
        <v>3</v>
      </c>
      <c r="I35" s="70"/>
      <c r="J35" s="125"/>
      <c r="K35" s="15"/>
      <c r="L35" s="125"/>
    </row>
    <row r="36" spans="1:12" ht="12.75">
      <c r="A36">
        <v>1</v>
      </c>
      <c r="B36" s="54" t="s">
        <v>408</v>
      </c>
      <c r="C36" s="14">
        <v>2</v>
      </c>
      <c r="D36" s="2"/>
      <c r="E36" s="2"/>
      <c r="F36" s="2"/>
      <c r="G36" s="70">
        <v>2</v>
      </c>
      <c r="H36" s="3">
        <f t="shared" si="0"/>
        <v>2</v>
      </c>
      <c r="I36" s="70"/>
      <c r="J36" s="125"/>
      <c r="K36" s="15"/>
      <c r="L36" s="125"/>
    </row>
    <row r="37" spans="1:12" ht="12.75">
      <c r="A37">
        <v>1</v>
      </c>
      <c r="B37" s="82" t="s">
        <v>106</v>
      </c>
      <c r="C37" s="2">
        <v>1</v>
      </c>
      <c r="D37" s="2"/>
      <c r="E37" s="2"/>
      <c r="F37" s="2"/>
      <c r="G37" s="70">
        <v>1</v>
      </c>
      <c r="H37" s="3">
        <f t="shared" si="0"/>
        <v>1</v>
      </c>
      <c r="I37" s="70"/>
      <c r="J37" s="125"/>
      <c r="K37" s="15"/>
      <c r="L37" s="125"/>
    </row>
    <row r="38" spans="1:12" ht="12.75">
      <c r="A38">
        <v>1</v>
      </c>
      <c r="B38" s="54" t="s">
        <v>107</v>
      </c>
      <c r="C38" s="2"/>
      <c r="D38" s="2"/>
      <c r="E38" s="14">
        <v>4</v>
      </c>
      <c r="F38" s="14">
        <v>2</v>
      </c>
      <c r="G38" s="70">
        <v>6</v>
      </c>
      <c r="H38" s="3">
        <f t="shared" si="0"/>
        <v>6</v>
      </c>
      <c r="I38" s="70"/>
      <c r="J38" s="125"/>
      <c r="K38" s="15"/>
      <c r="L38" s="125"/>
    </row>
    <row r="39" spans="2:12" ht="12.75">
      <c r="B39" s="54" t="s">
        <v>409</v>
      </c>
      <c r="C39" s="2"/>
      <c r="D39" s="14">
        <v>2</v>
      </c>
      <c r="E39" s="2"/>
      <c r="F39" s="2"/>
      <c r="G39" s="70">
        <v>2</v>
      </c>
      <c r="H39" s="3">
        <f t="shared" si="0"/>
        <v>2</v>
      </c>
      <c r="I39" s="70"/>
      <c r="J39" s="125"/>
      <c r="K39" s="15"/>
      <c r="L39" s="125"/>
    </row>
    <row r="40" spans="2:12" ht="12.75">
      <c r="B40" s="82" t="s">
        <v>474</v>
      </c>
      <c r="C40" s="2"/>
      <c r="D40" s="2"/>
      <c r="E40" s="59">
        <v>0</v>
      </c>
      <c r="F40" s="2"/>
      <c r="G40" s="70">
        <v>0</v>
      </c>
      <c r="H40" s="3">
        <f t="shared" si="0"/>
        <v>0</v>
      </c>
      <c r="I40" s="70"/>
      <c r="J40" s="125"/>
      <c r="K40" s="15"/>
      <c r="L40" s="125"/>
    </row>
    <row r="41" spans="2:12" ht="12.75">
      <c r="B41" s="82" t="s">
        <v>410</v>
      </c>
      <c r="C41" s="2"/>
      <c r="D41" s="2"/>
      <c r="E41" s="2"/>
      <c r="F41" s="2"/>
      <c r="G41" s="70">
        <v>0</v>
      </c>
      <c r="H41" s="3">
        <f t="shared" si="0"/>
        <v>0</v>
      </c>
      <c r="I41" s="70"/>
      <c r="J41" s="125"/>
      <c r="K41" s="15"/>
      <c r="L41" s="125"/>
    </row>
    <row r="42" spans="1:12" ht="12.75">
      <c r="A42">
        <v>1</v>
      </c>
      <c r="B42" s="54" t="s">
        <v>368</v>
      </c>
      <c r="C42" s="14">
        <v>6</v>
      </c>
      <c r="D42" s="2"/>
      <c r="E42" s="2"/>
      <c r="F42" s="2"/>
      <c r="G42" s="70">
        <v>6</v>
      </c>
      <c r="H42" s="3">
        <f t="shared" si="0"/>
        <v>6</v>
      </c>
      <c r="I42" s="70"/>
      <c r="J42" s="125"/>
      <c r="K42" s="15"/>
      <c r="L42" s="125"/>
    </row>
    <row r="43" spans="1:12" ht="12.75">
      <c r="A43" s="11">
        <v>1</v>
      </c>
      <c r="B43" s="54" t="s">
        <v>475</v>
      </c>
      <c r="C43" s="14"/>
      <c r="D43" s="14">
        <v>4</v>
      </c>
      <c r="E43" s="14">
        <v>21</v>
      </c>
      <c r="F43" s="14"/>
      <c r="G43" s="70">
        <v>23</v>
      </c>
      <c r="H43" s="3">
        <f t="shared" si="0"/>
        <v>25</v>
      </c>
      <c r="I43" s="70"/>
      <c r="J43" s="124"/>
      <c r="K43" s="15"/>
      <c r="L43" s="124"/>
    </row>
    <row r="44" spans="2:12" ht="12.75">
      <c r="B44" s="54" t="s">
        <v>288</v>
      </c>
      <c r="C44" s="2">
        <v>0</v>
      </c>
      <c r="D44" s="14">
        <v>3</v>
      </c>
      <c r="E44" s="14">
        <v>3</v>
      </c>
      <c r="F44" s="2"/>
      <c r="G44" s="70">
        <v>6</v>
      </c>
      <c r="H44" s="3">
        <f t="shared" si="0"/>
        <v>6</v>
      </c>
      <c r="I44" s="70"/>
      <c r="J44" s="125"/>
      <c r="K44" s="15"/>
      <c r="L44" s="125"/>
    </row>
    <row r="45" spans="1:12" ht="12.75">
      <c r="A45">
        <v>1</v>
      </c>
      <c r="B45" s="54" t="s">
        <v>126</v>
      </c>
      <c r="C45" s="14">
        <v>9</v>
      </c>
      <c r="D45" s="14">
        <v>2</v>
      </c>
      <c r="E45" s="14">
        <v>2</v>
      </c>
      <c r="F45" s="2"/>
      <c r="G45" s="70">
        <v>13</v>
      </c>
      <c r="H45" s="3">
        <f t="shared" si="0"/>
        <v>13</v>
      </c>
      <c r="I45" s="70"/>
      <c r="J45" s="125"/>
      <c r="K45" s="15"/>
      <c r="L45" s="125"/>
    </row>
    <row r="46" spans="1:12" ht="12.75">
      <c r="A46" s="11">
        <v>1</v>
      </c>
      <c r="B46" s="54" t="s">
        <v>476</v>
      </c>
      <c r="C46" s="14">
        <v>5</v>
      </c>
      <c r="D46" s="14">
        <v>3</v>
      </c>
      <c r="E46" s="14"/>
      <c r="F46" s="14"/>
      <c r="G46" s="70">
        <v>1</v>
      </c>
      <c r="H46" s="3">
        <f t="shared" si="0"/>
        <v>8</v>
      </c>
      <c r="I46" s="70"/>
      <c r="J46" s="124"/>
      <c r="K46" s="15"/>
      <c r="L46" s="124"/>
    </row>
    <row r="47" spans="1:12" ht="12.75">
      <c r="A47">
        <v>1</v>
      </c>
      <c r="B47" s="54" t="s">
        <v>132</v>
      </c>
      <c r="C47" s="2"/>
      <c r="D47" s="2"/>
      <c r="E47" s="2">
        <v>1</v>
      </c>
      <c r="F47" s="2"/>
      <c r="G47" s="70">
        <v>1</v>
      </c>
      <c r="H47" s="3">
        <f t="shared" si="0"/>
        <v>1</v>
      </c>
      <c r="I47" s="70"/>
      <c r="J47" s="125"/>
      <c r="K47" s="15"/>
      <c r="L47" s="125"/>
    </row>
    <row r="48" spans="1:12" ht="12.75">
      <c r="A48">
        <v>1</v>
      </c>
      <c r="B48" s="54" t="s">
        <v>455</v>
      </c>
      <c r="C48" s="2"/>
      <c r="D48" s="14">
        <v>2</v>
      </c>
      <c r="E48" s="2"/>
      <c r="F48" s="2"/>
      <c r="G48" s="70">
        <v>2</v>
      </c>
      <c r="H48" s="3">
        <f t="shared" si="0"/>
        <v>2</v>
      </c>
      <c r="I48" s="70"/>
      <c r="J48" s="125"/>
      <c r="K48" s="15"/>
      <c r="L48" s="125"/>
    </row>
    <row r="49" spans="2:12" ht="12.75">
      <c r="B49" s="54" t="s">
        <v>477</v>
      </c>
      <c r="C49" s="2"/>
      <c r="D49" s="2">
        <v>0</v>
      </c>
      <c r="E49" s="2"/>
      <c r="F49" s="2"/>
      <c r="G49" s="70">
        <v>3</v>
      </c>
      <c r="H49" s="3">
        <v>0</v>
      </c>
      <c r="I49" s="70"/>
      <c r="J49" s="125"/>
      <c r="K49" s="15">
        <v>0</v>
      </c>
      <c r="L49" s="125"/>
    </row>
    <row r="50" spans="1:12" ht="12.75">
      <c r="A50">
        <v>1</v>
      </c>
      <c r="B50" s="54" t="s">
        <v>276</v>
      </c>
      <c r="C50" s="2"/>
      <c r="D50" s="2">
        <v>2</v>
      </c>
      <c r="E50" s="2"/>
      <c r="F50" s="2"/>
      <c r="G50" s="70">
        <v>2</v>
      </c>
      <c r="H50" s="3">
        <f t="shared" si="0"/>
        <v>2</v>
      </c>
      <c r="I50" s="70"/>
      <c r="J50" s="125"/>
      <c r="K50" s="15"/>
      <c r="L50" s="125"/>
    </row>
    <row r="51" spans="1:12" ht="12.75">
      <c r="A51">
        <v>1</v>
      </c>
      <c r="B51" s="54" t="s">
        <v>20</v>
      </c>
      <c r="C51" s="2">
        <v>0</v>
      </c>
      <c r="D51" s="14">
        <v>5</v>
      </c>
      <c r="E51" s="14">
        <v>4</v>
      </c>
      <c r="F51" s="2"/>
      <c r="G51" s="70">
        <v>12</v>
      </c>
      <c r="H51" s="3">
        <f>C51+D51+E51+F51</f>
        <v>9</v>
      </c>
      <c r="I51" s="70"/>
      <c r="J51" s="125"/>
      <c r="K51" s="15">
        <v>6</v>
      </c>
      <c r="L51" s="125"/>
    </row>
    <row r="52" spans="2:12" ht="12.75">
      <c r="B52" s="82" t="s">
        <v>234</v>
      </c>
      <c r="C52" s="2"/>
      <c r="D52" s="2"/>
      <c r="E52" s="2"/>
      <c r="F52" s="2"/>
      <c r="G52" s="70">
        <v>0</v>
      </c>
      <c r="H52" s="3">
        <f t="shared" si="0"/>
        <v>0</v>
      </c>
      <c r="I52" s="70"/>
      <c r="J52" s="125"/>
      <c r="K52" s="15"/>
      <c r="L52" s="125"/>
    </row>
    <row r="53" spans="1:12" ht="12.75">
      <c r="A53">
        <v>1</v>
      </c>
      <c r="B53" s="54" t="s">
        <v>411</v>
      </c>
      <c r="C53" s="14">
        <v>1</v>
      </c>
      <c r="D53" s="2"/>
      <c r="E53" s="2"/>
      <c r="F53" s="2"/>
      <c r="G53" s="70">
        <v>1</v>
      </c>
      <c r="H53" s="3">
        <f t="shared" si="0"/>
        <v>1</v>
      </c>
      <c r="I53" s="70"/>
      <c r="J53" s="125"/>
      <c r="K53" s="15"/>
      <c r="L53" s="125"/>
    </row>
    <row r="54" spans="1:12" ht="12.75">
      <c r="A54">
        <v>1</v>
      </c>
      <c r="B54" s="54" t="s">
        <v>235</v>
      </c>
      <c r="C54" s="2"/>
      <c r="D54" s="59">
        <v>4</v>
      </c>
      <c r="E54" s="2"/>
      <c r="F54" s="2"/>
      <c r="G54" s="70">
        <v>4</v>
      </c>
      <c r="H54" s="3">
        <f t="shared" si="0"/>
        <v>4</v>
      </c>
      <c r="I54" s="70"/>
      <c r="J54" s="125"/>
      <c r="K54" s="15"/>
      <c r="L54" s="125"/>
    </row>
    <row r="55" spans="1:12" ht="12.75">
      <c r="A55">
        <v>1</v>
      </c>
      <c r="B55" s="54" t="s">
        <v>478</v>
      </c>
      <c r="C55" s="2"/>
      <c r="D55" s="2"/>
      <c r="E55" s="14">
        <v>2</v>
      </c>
      <c r="F55" s="2"/>
      <c r="G55" s="70">
        <v>4</v>
      </c>
      <c r="H55" s="3">
        <v>2</v>
      </c>
      <c r="I55" s="70"/>
      <c r="J55" s="125"/>
      <c r="K55" s="15">
        <v>1</v>
      </c>
      <c r="L55" s="125"/>
    </row>
    <row r="56" spans="2:12" ht="12.75">
      <c r="B56" s="82" t="s">
        <v>412</v>
      </c>
      <c r="C56" s="2"/>
      <c r="D56" s="2"/>
      <c r="E56" s="2"/>
      <c r="F56" s="2"/>
      <c r="G56" s="70">
        <v>0</v>
      </c>
      <c r="H56" s="3">
        <f t="shared" si="0"/>
        <v>0</v>
      </c>
      <c r="I56" s="70"/>
      <c r="J56" s="125"/>
      <c r="K56" s="15"/>
      <c r="L56" s="125"/>
    </row>
    <row r="57" spans="1:12" ht="12.75">
      <c r="A57">
        <v>1</v>
      </c>
      <c r="B57" s="54" t="s">
        <v>77</v>
      </c>
      <c r="C57" s="2"/>
      <c r="D57" s="2"/>
      <c r="E57" s="14">
        <v>2</v>
      </c>
      <c r="F57" s="2"/>
      <c r="G57" s="70">
        <v>2</v>
      </c>
      <c r="H57" s="3">
        <f t="shared" si="0"/>
        <v>2</v>
      </c>
      <c r="I57" s="70"/>
      <c r="J57" s="125"/>
      <c r="K57" s="15"/>
      <c r="L57" s="125"/>
    </row>
    <row r="58" spans="2:12" ht="12.75">
      <c r="B58" s="82" t="s">
        <v>479</v>
      </c>
      <c r="C58" s="2"/>
      <c r="D58" s="2"/>
      <c r="E58" s="2"/>
      <c r="F58" s="2"/>
      <c r="G58" s="70">
        <v>0</v>
      </c>
      <c r="H58" s="3">
        <f t="shared" si="0"/>
        <v>0</v>
      </c>
      <c r="I58" s="70"/>
      <c r="J58" s="125"/>
      <c r="K58" s="15"/>
      <c r="L58" s="125"/>
    </row>
    <row r="59" spans="1:12" ht="12.75">
      <c r="A59" s="11">
        <v>1</v>
      </c>
      <c r="B59" s="54" t="s">
        <v>413</v>
      </c>
      <c r="C59" s="14">
        <v>3</v>
      </c>
      <c r="D59" s="14">
        <v>2</v>
      </c>
      <c r="E59" s="14"/>
      <c r="F59" s="14"/>
      <c r="G59" s="70">
        <v>5</v>
      </c>
      <c r="H59" s="3">
        <f t="shared" si="0"/>
        <v>5</v>
      </c>
      <c r="I59" s="70"/>
      <c r="J59" s="124"/>
      <c r="K59" s="15"/>
      <c r="L59" s="124"/>
    </row>
    <row r="60" spans="1:12" ht="12.75">
      <c r="A60">
        <v>1</v>
      </c>
      <c r="B60" s="54" t="s">
        <v>414</v>
      </c>
      <c r="C60" s="2"/>
      <c r="D60" s="2"/>
      <c r="E60" s="14">
        <v>12</v>
      </c>
      <c r="F60" s="2"/>
      <c r="G60" s="70">
        <v>12</v>
      </c>
      <c r="H60" s="3">
        <f t="shared" si="0"/>
        <v>12</v>
      </c>
      <c r="I60" s="70"/>
      <c r="J60" s="125"/>
      <c r="K60" s="15"/>
      <c r="L60" s="125"/>
    </row>
    <row r="61" spans="2:12" ht="12.75">
      <c r="B61" s="54" t="s">
        <v>415</v>
      </c>
      <c r="C61" s="2"/>
      <c r="D61" s="14">
        <v>6</v>
      </c>
      <c r="E61" s="14"/>
      <c r="F61" s="2"/>
      <c r="G61" s="70"/>
      <c r="H61" s="3">
        <v>6</v>
      </c>
      <c r="I61" s="70"/>
      <c r="J61" s="125"/>
      <c r="K61" s="15"/>
      <c r="L61" s="125"/>
    </row>
    <row r="62" spans="1:12" ht="12.75">
      <c r="A62">
        <v>1</v>
      </c>
      <c r="B62" s="54" t="s">
        <v>108</v>
      </c>
      <c r="C62" s="2"/>
      <c r="D62" s="2"/>
      <c r="E62" s="14">
        <v>2</v>
      </c>
      <c r="F62" s="2"/>
      <c r="G62" s="70">
        <v>2</v>
      </c>
      <c r="H62" s="3">
        <f t="shared" si="0"/>
        <v>2</v>
      </c>
      <c r="I62" s="70"/>
      <c r="J62" s="125"/>
      <c r="K62" s="15"/>
      <c r="L62" s="125"/>
    </row>
    <row r="63" spans="2:12" ht="12.75">
      <c r="B63" s="54" t="s">
        <v>416</v>
      </c>
      <c r="C63" s="2">
        <v>2</v>
      </c>
      <c r="D63" s="2"/>
      <c r="E63" s="2"/>
      <c r="F63" s="2"/>
      <c r="G63" s="70">
        <v>2</v>
      </c>
      <c r="H63" s="3">
        <v>0</v>
      </c>
      <c r="I63" s="70"/>
      <c r="J63" s="125"/>
      <c r="K63" s="15"/>
      <c r="L63" s="125"/>
    </row>
    <row r="64" spans="2:12" ht="12.75">
      <c r="B64" s="82" t="s">
        <v>236</v>
      </c>
      <c r="C64" s="2"/>
      <c r="D64" s="2"/>
      <c r="E64" s="2"/>
      <c r="F64" s="2"/>
      <c r="G64" s="70">
        <v>0</v>
      </c>
      <c r="H64" s="3">
        <f t="shared" si="0"/>
        <v>0</v>
      </c>
      <c r="I64" s="70"/>
      <c r="J64" s="125"/>
      <c r="K64" s="15"/>
      <c r="L64" s="125"/>
    </row>
    <row r="65" spans="2:12" ht="12.75">
      <c r="B65" s="82" t="s">
        <v>417</v>
      </c>
      <c r="C65" s="2"/>
      <c r="D65" s="2"/>
      <c r="E65" s="2"/>
      <c r="F65" s="2"/>
      <c r="G65" s="70">
        <v>0</v>
      </c>
      <c r="H65" s="3">
        <f t="shared" si="0"/>
        <v>0</v>
      </c>
      <c r="I65" s="70"/>
      <c r="J65" s="125"/>
      <c r="K65" s="15"/>
      <c r="L65" s="125"/>
    </row>
    <row r="66" spans="1:12" ht="12.75">
      <c r="A66">
        <v>1</v>
      </c>
      <c r="B66" s="54" t="s">
        <v>55</v>
      </c>
      <c r="C66" s="2"/>
      <c r="D66" s="2"/>
      <c r="E66" s="14">
        <v>1</v>
      </c>
      <c r="F66" s="2"/>
      <c r="G66" s="70">
        <v>1</v>
      </c>
      <c r="H66" s="3">
        <f t="shared" si="0"/>
        <v>1</v>
      </c>
      <c r="I66" s="70"/>
      <c r="J66" s="125"/>
      <c r="K66" s="15"/>
      <c r="L66" s="125"/>
    </row>
    <row r="67" spans="1:12" ht="12.75">
      <c r="A67">
        <v>1</v>
      </c>
      <c r="B67" s="54" t="s">
        <v>109</v>
      </c>
      <c r="C67" s="2">
        <v>2</v>
      </c>
      <c r="D67" s="2"/>
      <c r="E67" s="2"/>
      <c r="F67" s="2"/>
      <c r="G67" s="70">
        <v>2</v>
      </c>
      <c r="H67" s="3">
        <f t="shared" si="0"/>
        <v>2</v>
      </c>
      <c r="I67" s="70">
        <v>2</v>
      </c>
      <c r="J67" s="125">
        <v>2</v>
      </c>
      <c r="K67" s="15"/>
      <c r="L67" s="125"/>
    </row>
    <row r="68" spans="1:12" ht="12.75">
      <c r="A68">
        <v>1</v>
      </c>
      <c r="B68" s="82" t="s">
        <v>110</v>
      </c>
      <c r="C68" s="2"/>
      <c r="D68" s="2"/>
      <c r="E68" s="2">
        <v>2</v>
      </c>
      <c r="F68" s="2"/>
      <c r="G68" s="70">
        <v>2</v>
      </c>
      <c r="H68" s="3">
        <f t="shared" si="0"/>
        <v>2</v>
      </c>
      <c r="I68" s="70"/>
      <c r="J68" s="125"/>
      <c r="K68" s="15"/>
      <c r="L68" s="125"/>
    </row>
    <row r="69" spans="1:12" ht="12.75">
      <c r="A69" s="11">
        <v>1</v>
      </c>
      <c r="B69" s="54" t="s">
        <v>60</v>
      </c>
      <c r="C69" s="14">
        <v>2</v>
      </c>
      <c r="D69" s="14">
        <v>7</v>
      </c>
      <c r="E69" s="14">
        <v>2</v>
      </c>
      <c r="F69" s="14"/>
      <c r="G69" s="70">
        <v>11</v>
      </c>
      <c r="H69" s="3">
        <f t="shared" si="0"/>
        <v>11</v>
      </c>
      <c r="I69" s="70">
        <v>11</v>
      </c>
      <c r="J69" s="124">
        <v>11</v>
      </c>
      <c r="K69" s="15"/>
      <c r="L69" s="125"/>
    </row>
    <row r="70" spans="1:12" ht="12.75">
      <c r="A70">
        <v>1</v>
      </c>
      <c r="B70" s="82" t="s">
        <v>62</v>
      </c>
      <c r="C70" s="2"/>
      <c r="D70" s="2">
        <v>2</v>
      </c>
      <c r="E70" s="2">
        <v>6</v>
      </c>
      <c r="F70" s="2"/>
      <c r="G70" s="70">
        <v>8</v>
      </c>
      <c r="H70" s="3">
        <f t="shared" si="0"/>
        <v>8</v>
      </c>
      <c r="I70" s="70"/>
      <c r="J70" s="125"/>
      <c r="K70" s="15"/>
      <c r="L70" s="125"/>
    </row>
    <row r="71" spans="2:12" ht="12.75">
      <c r="B71" s="54" t="s">
        <v>480</v>
      </c>
      <c r="C71" s="2"/>
      <c r="D71" s="2"/>
      <c r="E71" s="2"/>
      <c r="F71" s="2"/>
      <c r="G71" s="70">
        <v>0</v>
      </c>
      <c r="H71" s="3">
        <f t="shared" si="0"/>
        <v>0</v>
      </c>
      <c r="I71" s="70"/>
      <c r="J71" s="125"/>
      <c r="K71" s="15"/>
      <c r="L71" s="125"/>
    </row>
    <row r="72" spans="1:12" ht="12.75">
      <c r="A72" s="11">
        <v>1</v>
      </c>
      <c r="B72" s="54" t="s">
        <v>418</v>
      </c>
      <c r="C72" s="14"/>
      <c r="D72" s="14">
        <v>2</v>
      </c>
      <c r="E72" s="14"/>
      <c r="F72" s="14"/>
      <c r="G72" s="70">
        <v>2</v>
      </c>
      <c r="H72" s="3">
        <f aca="true" t="shared" si="1" ref="H72:H104">C72+D72+E72+F72</f>
        <v>2</v>
      </c>
      <c r="I72" s="70"/>
      <c r="J72" s="124"/>
      <c r="K72" s="15"/>
      <c r="L72" s="124"/>
    </row>
    <row r="73" spans="1:12" ht="12.75">
      <c r="A73">
        <v>1</v>
      </c>
      <c r="B73" s="54" t="s">
        <v>481</v>
      </c>
      <c r="C73" s="2">
        <v>0</v>
      </c>
      <c r="D73" s="2">
        <v>1</v>
      </c>
      <c r="E73" s="2"/>
      <c r="F73" s="2"/>
      <c r="G73" s="70">
        <v>1</v>
      </c>
      <c r="H73" s="3">
        <f t="shared" si="1"/>
        <v>1</v>
      </c>
      <c r="I73" s="70"/>
      <c r="J73" s="125"/>
      <c r="K73" s="15"/>
      <c r="L73" s="125"/>
    </row>
    <row r="74" spans="1:12" ht="12.75">
      <c r="A74">
        <v>1</v>
      </c>
      <c r="B74" s="54" t="s">
        <v>63</v>
      </c>
      <c r="C74" s="2"/>
      <c r="D74" s="2"/>
      <c r="E74" s="14">
        <v>4</v>
      </c>
      <c r="F74" s="2"/>
      <c r="G74" s="70">
        <v>4</v>
      </c>
      <c r="H74" s="3">
        <f t="shared" si="1"/>
        <v>4</v>
      </c>
      <c r="I74" s="70"/>
      <c r="J74" s="125"/>
      <c r="K74" s="15"/>
      <c r="L74" s="125"/>
    </row>
    <row r="75" spans="1:12" ht="12.75">
      <c r="A75">
        <v>1</v>
      </c>
      <c r="B75" s="54" t="s">
        <v>457</v>
      </c>
      <c r="C75" s="2"/>
      <c r="D75" s="2"/>
      <c r="E75" s="14">
        <v>2</v>
      </c>
      <c r="F75" s="2"/>
      <c r="G75" s="70">
        <v>2</v>
      </c>
      <c r="H75" s="3">
        <f t="shared" si="1"/>
        <v>2</v>
      </c>
      <c r="I75" s="70"/>
      <c r="J75" s="125"/>
      <c r="K75" s="15"/>
      <c r="L75" s="125"/>
    </row>
    <row r="76" spans="1:12" ht="12.75">
      <c r="A76">
        <v>1</v>
      </c>
      <c r="B76" s="54" t="s">
        <v>419</v>
      </c>
      <c r="C76" s="2"/>
      <c r="D76" s="14">
        <v>4</v>
      </c>
      <c r="E76" s="2"/>
      <c r="F76" s="2"/>
      <c r="G76" s="70">
        <v>4</v>
      </c>
      <c r="H76" s="3">
        <f t="shared" si="1"/>
        <v>4</v>
      </c>
      <c r="I76" s="70"/>
      <c r="J76" s="125"/>
      <c r="K76" s="15"/>
      <c r="L76" s="125"/>
    </row>
    <row r="77" spans="1:12" ht="12.75">
      <c r="A77">
        <v>1</v>
      </c>
      <c r="B77" s="82" t="s">
        <v>111</v>
      </c>
      <c r="C77" s="2">
        <v>1</v>
      </c>
      <c r="D77" s="2"/>
      <c r="E77" s="2"/>
      <c r="F77" s="2"/>
      <c r="G77" s="70">
        <v>1</v>
      </c>
      <c r="H77" s="3">
        <f t="shared" si="1"/>
        <v>1</v>
      </c>
      <c r="I77" s="70"/>
      <c r="J77" s="125"/>
      <c r="K77" s="15"/>
      <c r="L77" s="125"/>
    </row>
    <row r="78" spans="1:12" ht="12.75">
      <c r="A78">
        <v>1</v>
      </c>
      <c r="B78" s="54" t="s">
        <v>133</v>
      </c>
      <c r="C78" s="59">
        <v>3</v>
      </c>
      <c r="D78" s="2"/>
      <c r="E78" s="2"/>
      <c r="F78" s="2"/>
      <c r="G78" s="70">
        <v>3</v>
      </c>
      <c r="H78" s="3">
        <f t="shared" si="1"/>
        <v>3</v>
      </c>
      <c r="I78" s="70"/>
      <c r="J78" s="125"/>
      <c r="K78" s="15"/>
      <c r="L78" s="125"/>
    </row>
    <row r="79" spans="1:12" ht="12.75">
      <c r="A79">
        <v>1</v>
      </c>
      <c r="B79" s="54" t="s">
        <v>482</v>
      </c>
      <c r="C79" s="14">
        <v>3</v>
      </c>
      <c r="D79" s="14">
        <v>5</v>
      </c>
      <c r="E79" s="14">
        <v>5</v>
      </c>
      <c r="F79" s="2"/>
      <c r="G79" s="70">
        <v>21</v>
      </c>
      <c r="H79" s="3">
        <f t="shared" si="1"/>
        <v>13</v>
      </c>
      <c r="I79" s="70"/>
      <c r="J79" s="125"/>
      <c r="K79" s="15"/>
      <c r="L79" s="125"/>
    </row>
    <row r="80" spans="1:12" ht="12.75">
      <c r="A80" s="11">
        <v>1</v>
      </c>
      <c r="B80" s="54" t="s">
        <v>72</v>
      </c>
      <c r="C80" s="14">
        <v>8</v>
      </c>
      <c r="D80" s="14">
        <v>5</v>
      </c>
      <c r="E80" s="14">
        <v>3</v>
      </c>
      <c r="F80" s="14">
        <v>3</v>
      </c>
      <c r="G80" s="70">
        <v>23</v>
      </c>
      <c r="H80" s="3">
        <f>C80+D80+E80+F80</f>
        <v>19</v>
      </c>
      <c r="I80" s="70"/>
      <c r="J80" s="124"/>
      <c r="K80" s="15">
        <v>5</v>
      </c>
      <c r="L80" s="124"/>
    </row>
    <row r="81" spans="1:12" ht="12.75">
      <c r="A81">
        <v>1</v>
      </c>
      <c r="B81" s="54" t="s">
        <v>134</v>
      </c>
      <c r="C81" s="14">
        <v>2</v>
      </c>
      <c r="D81" s="14">
        <v>2</v>
      </c>
      <c r="E81" s="2"/>
      <c r="F81" s="2"/>
      <c r="G81" s="70">
        <v>2</v>
      </c>
      <c r="H81" s="3">
        <f t="shared" si="1"/>
        <v>4</v>
      </c>
      <c r="I81" s="70"/>
      <c r="J81" s="125"/>
      <c r="K81" s="15"/>
      <c r="L81" s="125"/>
    </row>
    <row r="82" spans="1:12" ht="12.75">
      <c r="A82" s="11">
        <v>1</v>
      </c>
      <c r="B82" s="54" t="s">
        <v>420</v>
      </c>
      <c r="C82" s="14">
        <v>3</v>
      </c>
      <c r="D82" s="14"/>
      <c r="E82" s="14"/>
      <c r="F82" s="14"/>
      <c r="G82" s="70">
        <v>3</v>
      </c>
      <c r="H82" s="3">
        <f t="shared" si="1"/>
        <v>3</v>
      </c>
      <c r="I82" s="70"/>
      <c r="J82" s="124"/>
      <c r="K82" s="15"/>
      <c r="L82" s="124"/>
    </row>
    <row r="83" spans="1:12" ht="12.75">
      <c r="A83">
        <v>1</v>
      </c>
      <c r="B83" s="82" t="s">
        <v>369</v>
      </c>
      <c r="C83" s="2">
        <v>1</v>
      </c>
      <c r="D83" s="2"/>
      <c r="E83" s="2"/>
      <c r="F83" s="2"/>
      <c r="G83" s="70">
        <v>1</v>
      </c>
      <c r="H83" s="3">
        <f t="shared" si="1"/>
        <v>1</v>
      </c>
      <c r="I83" s="70"/>
      <c r="J83" s="125"/>
      <c r="K83" s="15"/>
      <c r="L83" s="125"/>
    </row>
    <row r="84" spans="1:12" ht="12.75">
      <c r="A84" s="11">
        <v>1</v>
      </c>
      <c r="B84" s="54" t="s">
        <v>421</v>
      </c>
      <c r="C84" s="14"/>
      <c r="D84" s="14"/>
      <c r="E84" s="14"/>
      <c r="F84" s="14">
        <v>1</v>
      </c>
      <c r="G84" s="70">
        <v>1</v>
      </c>
      <c r="H84" s="3">
        <f t="shared" si="1"/>
        <v>1</v>
      </c>
      <c r="I84" s="70"/>
      <c r="J84" s="124"/>
      <c r="K84" s="15"/>
      <c r="L84" s="124"/>
    </row>
    <row r="85" spans="1:12" ht="12.75">
      <c r="A85">
        <v>1</v>
      </c>
      <c r="B85" s="54" t="s">
        <v>422</v>
      </c>
      <c r="C85" s="2"/>
      <c r="D85" s="2"/>
      <c r="E85" s="2">
        <v>10</v>
      </c>
      <c r="F85" s="2"/>
      <c r="G85" s="70">
        <v>10</v>
      </c>
      <c r="H85" s="3">
        <f t="shared" si="1"/>
        <v>10</v>
      </c>
      <c r="I85" s="70"/>
      <c r="J85" s="125"/>
      <c r="K85" s="15"/>
      <c r="L85" s="125"/>
    </row>
    <row r="86" spans="1:12" ht="12.75">
      <c r="A86" s="11">
        <v>1</v>
      </c>
      <c r="B86" s="54" t="s">
        <v>483</v>
      </c>
      <c r="C86" s="2"/>
      <c r="D86" s="2">
        <v>18</v>
      </c>
      <c r="E86" s="2"/>
      <c r="F86" s="2"/>
      <c r="G86" s="70">
        <v>18</v>
      </c>
      <c r="H86" s="3">
        <v>25</v>
      </c>
      <c r="I86" s="70">
        <v>7</v>
      </c>
      <c r="J86" s="124">
        <v>5</v>
      </c>
      <c r="K86" s="15">
        <v>18</v>
      </c>
      <c r="L86" s="124">
        <v>18</v>
      </c>
    </row>
    <row r="87" spans="1:12" ht="12.75">
      <c r="A87" s="11">
        <v>1</v>
      </c>
      <c r="B87" s="54" t="s">
        <v>423</v>
      </c>
      <c r="C87" s="14">
        <v>15</v>
      </c>
      <c r="D87" s="14"/>
      <c r="E87" s="14">
        <v>29</v>
      </c>
      <c r="F87" s="14"/>
      <c r="G87" s="70">
        <v>46</v>
      </c>
      <c r="H87" s="3">
        <f t="shared" si="1"/>
        <v>44</v>
      </c>
      <c r="I87" s="70">
        <v>44</v>
      </c>
      <c r="J87" s="124">
        <v>44</v>
      </c>
      <c r="K87" s="15"/>
      <c r="L87" s="125"/>
    </row>
    <row r="88" spans="1:12" ht="12.75">
      <c r="A88" s="11"/>
      <c r="B88" s="54"/>
      <c r="C88" s="14"/>
      <c r="D88" s="14"/>
      <c r="E88" s="14"/>
      <c r="F88" s="14"/>
      <c r="G88" s="70"/>
      <c r="H88" s="3"/>
      <c r="I88" s="70"/>
      <c r="J88" s="124"/>
      <c r="K88" s="15"/>
      <c r="L88" s="125"/>
    </row>
    <row r="89" spans="1:12" ht="12.75">
      <c r="A89" s="1"/>
      <c r="B89" s="1" t="s">
        <v>18</v>
      </c>
      <c r="C89" s="3"/>
      <c r="D89" s="3"/>
      <c r="E89" s="3"/>
      <c r="F89" s="3"/>
      <c r="G89" s="70" t="s">
        <v>113</v>
      </c>
      <c r="H89" s="3" t="s">
        <v>113</v>
      </c>
      <c r="I89" s="70" t="s">
        <v>180</v>
      </c>
      <c r="J89" s="124" t="s">
        <v>180</v>
      </c>
      <c r="K89" s="15" t="s">
        <v>180</v>
      </c>
      <c r="L89" s="124" t="s">
        <v>180</v>
      </c>
    </row>
    <row r="90" spans="1:12" ht="12.75">
      <c r="A90" s="1"/>
      <c r="B90" s="11" t="s">
        <v>406</v>
      </c>
      <c r="C90" s="3"/>
      <c r="D90" s="3"/>
      <c r="E90" s="3"/>
      <c r="F90" s="3"/>
      <c r="G90" s="70" t="s">
        <v>78</v>
      </c>
      <c r="H90" s="3" t="s">
        <v>78</v>
      </c>
      <c r="I90" s="70" t="s">
        <v>116</v>
      </c>
      <c r="J90" s="124" t="s">
        <v>116</v>
      </c>
      <c r="K90" s="15" t="s">
        <v>231</v>
      </c>
      <c r="L90" s="124" t="s">
        <v>231</v>
      </c>
    </row>
    <row r="91" spans="1:12" ht="12.75">
      <c r="A91" s="1"/>
      <c r="B91" s="1" t="s">
        <v>53</v>
      </c>
      <c r="C91" s="3" t="s">
        <v>94</v>
      </c>
      <c r="D91" s="3" t="s">
        <v>95</v>
      </c>
      <c r="E91" s="3" t="s">
        <v>96</v>
      </c>
      <c r="F91" s="3" t="s">
        <v>114</v>
      </c>
      <c r="G91" s="70" t="s">
        <v>52</v>
      </c>
      <c r="H91" s="3" t="s">
        <v>52</v>
      </c>
      <c r="I91" s="70" t="s">
        <v>115</v>
      </c>
      <c r="J91" s="124" t="s">
        <v>115</v>
      </c>
      <c r="K91" s="15" t="s">
        <v>115</v>
      </c>
      <c r="L91" s="124" t="s">
        <v>115</v>
      </c>
    </row>
    <row r="92" spans="1:12" ht="12.75">
      <c r="A92" s="1"/>
      <c r="B92" s="1"/>
      <c r="C92" s="3"/>
      <c r="D92" s="3"/>
      <c r="E92" s="3"/>
      <c r="F92" s="3"/>
      <c r="G92" s="70"/>
      <c r="H92" s="3"/>
      <c r="I92" s="70"/>
      <c r="J92" s="124"/>
      <c r="K92" s="15"/>
      <c r="L92" s="124"/>
    </row>
    <row r="93" spans="1:12" ht="12.75">
      <c r="A93">
        <v>1</v>
      </c>
      <c r="B93" s="82" t="s">
        <v>484</v>
      </c>
      <c r="C93" s="2"/>
      <c r="D93" s="2">
        <v>4</v>
      </c>
      <c r="E93" s="2"/>
      <c r="F93" s="2"/>
      <c r="G93" s="70">
        <v>4</v>
      </c>
      <c r="H93" s="3">
        <f t="shared" si="1"/>
        <v>4</v>
      </c>
      <c r="I93" s="70"/>
      <c r="J93" s="125"/>
      <c r="K93" s="15">
        <v>0</v>
      </c>
      <c r="L93" s="125"/>
    </row>
    <row r="94" spans="2:12" ht="12.75">
      <c r="B94" s="82"/>
      <c r="C94" s="2"/>
      <c r="D94" s="2"/>
      <c r="E94" s="2"/>
      <c r="F94" s="2"/>
      <c r="G94" s="70"/>
      <c r="H94" s="3">
        <f t="shared" si="1"/>
        <v>0</v>
      </c>
      <c r="I94" s="70"/>
      <c r="J94" s="125"/>
      <c r="K94" s="15"/>
      <c r="L94" s="125"/>
    </row>
    <row r="95" spans="1:12" ht="12.75">
      <c r="A95">
        <v>1</v>
      </c>
      <c r="B95" s="54" t="s">
        <v>485</v>
      </c>
      <c r="C95" s="59">
        <v>6</v>
      </c>
      <c r="D95" s="59">
        <v>13</v>
      </c>
      <c r="E95" s="59">
        <v>6</v>
      </c>
      <c r="F95" s="2"/>
      <c r="G95" s="70">
        <v>24</v>
      </c>
      <c r="H95" s="3">
        <f t="shared" si="1"/>
        <v>25</v>
      </c>
      <c r="I95" s="70">
        <v>1</v>
      </c>
      <c r="J95" s="125"/>
      <c r="K95" s="15">
        <v>9</v>
      </c>
      <c r="L95" s="124">
        <v>10</v>
      </c>
    </row>
    <row r="96" spans="1:12" ht="12.75">
      <c r="A96">
        <v>1</v>
      </c>
      <c r="B96" s="54" t="s">
        <v>61</v>
      </c>
      <c r="C96" s="2"/>
      <c r="D96" s="2"/>
      <c r="E96" s="2">
        <v>10</v>
      </c>
      <c r="F96" s="2"/>
      <c r="G96" s="70">
        <v>10</v>
      </c>
      <c r="H96" s="3">
        <f t="shared" si="1"/>
        <v>10</v>
      </c>
      <c r="I96" s="70"/>
      <c r="J96" s="125"/>
      <c r="K96" s="15"/>
      <c r="L96" s="125"/>
    </row>
    <row r="97" spans="1:12" ht="12.75">
      <c r="A97">
        <v>1</v>
      </c>
      <c r="B97" s="82" t="s">
        <v>237</v>
      </c>
      <c r="C97" s="2">
        <v>1</v>
      </c>
      <c r="D97" s="2"/>
      <c r="E97" s="2"/>
      <c r="F97" s="2"/>
      <c r="G97" s="70">
        <v>1</v>
      </c>
      <c r="H97" s="3">
        <f t="shared" si="1"/>
        <v>1</v>
      </c>
      <c r="I97" s="70"/>
      <c r="J97" s="125"/>
      <c r="K97" s="15"/>
      <c r="L97" s="125"/>
    </row>
    <row r="98" spans="2:12" ht="12.75">
      <c r="B98" s="82" t="s">
        <v>238</v>
      </c>
      <c r="C98" s="2"/>
      <c r="D98" s="2"/>
      <c r="E98" s="2"/>
      <c r="F98" s="2"/>
      <c r="G98" s="70">
        <v>0</v>
      </c>
      <c r="H98" s="3">
        <f t="shared" si="1"/>
        <v>0</v>
      </c>
      <c r="I98" s="70"/>
      <c r="J98" s="125"/>
      <c r="K98" s="15"/>
      <c r="L98" s="125"/>
    </row>
    <row r="99" spans="1:12" ht="12.75">
      <c r="A99">
        <v>1</v>
      </c>
      <c r="B99" s="54" t="s">
        <v>486</v>
      </c>
      <c r="C99" s="14">
        <v>1</v>
      </c>
      <c r="D99" s="2"/>
      <c r="E99" s="2"/>
      <c r="F99" s="2"/>
      <c r="G99" s="70">
        <v>1</v>
      </c>
      <c r="H99" s="3">
        <f t="shared" si="1"/>
        <v>1</v>
      </c>
      <c r="I99" s="70"/>
      <c r="J99" s="125"/>
      <c r="K99" s="15"/>
      <c r="L99" s="125"/>
    </row>
    <row r="100" spans="2:12" ht="12.75">
      <c r="B100" s="82" t="s">
        <v>424</v>
      </c>
      <c r="C100" s="2"/>
      <c r="D100" s="2"/>
      <c r="E100" s="2"/>
      <c r="F100" s="2"/>
      <c r="G100" s="70">
        <v>0</v>
      </c>
      <c r="H100" s="3">
        <f t="shared" si="1"/>
        <v>0</v>
      </c>
      <c r="I100" s="70"/>
      <c r="J100" s="125"/>
      <c r="K100" s="15"/>
      <c r="L100" s="125"/>
    </row>
    <row r="101" spans="2:12" ht="12.75">
      <c r="B101" s="54" t="s">
        <v>487</v>
      </c>
      <c r="C101" s="2"/>
      <c r="D101" s="15" t="s">
        <v>425</v>
      </c>
      <c r="E101" s="2">
        <v>0</v>
      </c>
      <c r="F101" s="2"/>
      <c r="G101" s="70">
        <v>4</v>
      </c>
      <c r="H101" s="3">
        <v>0</v>
      </c>
      <c r="I101" s="70"/>
      <c r="J101" s="125"/>
      <c r="K101" s="15"/>
      <c r="L101" s="125"/>
    </row>
    <row r="102" spans="2:12" ht="12.75">
      <c r="B102" s="54" t="s">
        <v>426</v>
      </c>
      <c r="C102" s="2"/>
      <c r="D102" s="2"/>
      <c r="E102" s="2"/>
      <c r="F102" s="2"/>
      <c r="G102" s="70">
        <v>0</v>
      </c>
      <c r="H102" s="3">
        <f t="shared" si="1"/>
        <v>0</v>
      </c>
      <c r="I102" s="70"/>
      <c r="J102" s="125"/>
      <c r="K102" s="15"/>
      <c r="L102" s="125"/>
    </row>
    <row r="103" spans="1:12" ht="12.75">
      <c r="A103" s="1"/>
      <c r="B103" s="82" t="s">
        <v>488</v>
      </c>
      <c r="C103" s="14">
        <v>0</v>
      </c>
      <c r="D103" s="14">
        <v>0</v>
      </c>
      <c r="E103" s="3"/>
      <c r="F103" s="3"/>
      <c r="G103" s="70">
        <v>4</v>
      </c>
      <c r="H103" s="3">
        <v>0</v>
      </c>
      <c r="I103" s="70"/>
      <c r="J103" s="124"/>
      <c r="K103" s="15"/>
      <c r="L103" s="124"/>
    </row>
    <row r="104" spans="1:12" ht="12.75">
      <c r="A104">
        <v>1</v>
      </c>
      <c r="B104" s="54" t="s">
        <v>489</v>
      </c>
      <c r="C104" s="2"/>
      <c r="D104" s="2"/>
      <c r="E104" s="14">
        <v>2</v>
      </c>
      <c r="F104" s="2"/>
      <c r="G104" s="70">
        <v>2</v>
      </c>
      <c r="H104" s="3">
        <f t="shared" si="1"/>
        <v>2</v>
      </c>
      <c r="I104" s="70">
        <v>3</v>
      </c>
      <c r="J104" s="125"/>
      <c r="K104" s="15"/>
      <c r="L104" s="125"/>
    </row>
    <row r="105" spans="2:12" ht="12.75">
      <c r="B105" s="82"/>
      <c r="C105" s="2"/>
      <c r="D105" s="2"/>
      <c r="E105" s="2"/>
      <c r="F105" s="2"/>
      <c r="G105" s="70"/>
      <c r="H105" s="3"/>
      <c r="I105" s="70"/>
      <c r="J105" s="125"/>
      <c r="K105" s="15"/>
      <c r="L105" s="125"/>
    </row>
    <row r="106" spans="1:12" ht="12.75">
      <c r="A106" s="134" t="s">
        <v>427</v>
      </c>
      <c r="B106" s="1"/>
      <c r="C106" s="14" t="s">
        <v>94</v>
      </c>
      <c r="D106" s="14" t="s">
        <v>95</v>
      </c>
      <c r="E106" s="14" t="s">
        <v>96</v>
      </c>
      <c r="F106" s="14" t="s">
        <v>114</v>
      </c>
      <c r="G106" s="70"/>
      <c r="H106" s="3" t="s">
        <v>254</v>
      </c>
      <c r="I106" s="70" t="s">
        <v>119</v>
      </c>
      <c r="J106" s="124"/>
      <c r="K106" s="15" t="s">
        <v>240</v>
      </c>
      <c r="L106" s="124"/>
    </row>
    <row r="107" spans="1:12" ht="12.75">
      <c r="A107" s="134" t="s">
        <v>428</v>
      </c>
      <c r="B107" s="1" t="s">
        <v>429</v>
      </c>
      <c r="C107" s="3">
        <f aca="true" t="shared" si="2" ref="C107:L107">SUM(C7:C105)</f>
        <v>87</v>
      </c>
      <c r="D107" s="3">
        <f t="shared" si="2"/>
        <v>153</v>
      </c>
      <c r="E107" s="3">
        <f t="shared" si="2"/>
        <v>176</v>
      </c>
      <c r="F107" s="3">
        <f t="shared" si="2"/>
        <v>6</v>
      </c>
      <c r="G107" s="15">
        <f>SUM(G7:G105)</f>
        <v>440</v>
      </c>
      <c r="H107" s="3">
        <f>SUM(H7:H105)</f>
        <v>419</v>
      </c>
      <c r="I107" s="70">
        <v>72</v>
      </c>
      <c r="J107" s="124">
        <f t="shared" si="2"/>
        <v>62</v>
      </c>
      <c r="K107" s="15">
        <v>46</v>
      </c>
      <c r="L107" s="124">
        <f t="shared" si="2"/>
        <v>30</v>
      </c>
    </row>
    <row r="108" spans="1:12" ht="12.75">
      <c r="A108" s="3">
        <f>SUM(A7:A107)</f>
        <v>69</v>
      </c>
      <c r="B108" s="11"/>
      <c r="C108" s="69">
        <v>86</v>
      </c>
      <c r="D108" s="69">
        <v>160</v>
      </c>
      <c r="E108" s="69">
        <v>182</v>
      </c>
      <c r="F108" s="69">
        <v>12</v>
      </c>
      <c r="G108" s="70">
        <v>440</v>
      </c>
      <c r="H108" s="3"/>
      <c r="I108" s="70"/>
      <c r="J108" s="124"/>
      <c r="K108" s="15"/>
      <c r="L108" s="124"/>
    </row>
    <row r="109" spans="3:12" ht="12.75">
      <c r="C109" s="69">
        <v>2008</v>
      </c>
      <c r="D109" s="69">
        <v>2008</v>
      </c>
      <c r="E109" s="69">
        <v>2008</v>
      </c>
      <c r="F109" s="69">
        <v>2008</v>
      </c>
      <c r="G109" s="70">
        <v>2008</v>
      </c>
      <c r="H109" s="3"/>
      <c r="I109" s="70"/>
      <c r="J109" s="125"/>
      <c r="K109" s="15"/>
      <c r="L109" s="125"/>
    </row>
    <row r="110" spans="2:7" ht="12.75">
      <c r="B110" s="32" t="s">
        <v>494</v>
      </c>
      <c r="C110" s="10"/>
      <c r="D110" s="10"/>
      <c r="E110" s="10"/>
      <c r="F110" s="10"/>
      <c r="G110" s="72"/>
    </row>
    <row r="111" spans="2:10" ht="12.75">
      <c r="B111" s="55"/>
      <c r="C111" s="52"/>
      <c r="D111" s="52"/>
      <c r="E111" s="52"/>
      <c r="F111" s="52"/>
      <c r="G111" s="36"/>
      <c r="H111" s="20"/>
      <c r="I111" s="36"/>
      <c r="J111" s="126"/>
    </row>
    <row r="112" spans="2:10" ht="12.75">
      <c r="B112" s="1"/>
      <c r="C112" s="14" t="s">
        <v>94</v>
      </c>
      <c r="D112" s="14" t="s">
        <v>95</v>
      </c>
      <c r="E112" s="14" t="s">
        <v>96</v>
      </c>
      <c r="F112" s="14" t="s">
        <v>453</v>
      </c>
      <c r="G112" s="3" t="s">
        <v>454</v>
      </c>
      <c r="H112" s="3" t="s">
        <v>119</v>
      </c>
      <c r="I112" s="14" t="s">
        <v>452</v>
      </c>
      <c r="J112" s="124" t="s">
        <v>456</v>
      </c>
    </row>
    <row r="113" spans="2:10" ht="12.75">
      <c r="B113" s="129">
        <v>39814</v>
      </c>
      <c r="C113" s="18">
        <f>C107</f>
        <v>87</v>
      </c>
      <c r="D113" s="18">
        <f>D107</f>
        <v>153</v>
      </c>
      <c r="E113" s="18">
        <f>E107</f>
        <v>176</v>
      </c>
      <c r="F113" s="18">
        <f>F107</f>
        <v>6</v>
      </c>
      <c r="G113" s="18">
        <f>H107</f>
        <v>419</v>
      </c>
      <c r="H113" s="18">
        <f>J107</f>
        <v>62</v>
      </c>
      <c r="I113" s="36">
        <f>L107</f>
        <v>30</v>
      </c>
      <c r="J113" s="126">
        <f>G113-G114</f>
        <v>-21</v>
      </c>
    </row>
    <row r="114" spans="2:10" ht="12.75">
      <c r="B114" s="130">
        <v>39448</v>
      </c>
      <c r="C114" s="13">
        <v>86</v>
      </c>
      <c r="D114" s="13">
        <v>160</v>
      </c>
      <c r="E114" s="13">
        <v>182</v>
      </c>
      <c r="F114" s="13">
        <v>12</v>
      </c>
      <c r="G114" s="13">
        <f>SUM(C114:F114)</f>
        <v>440</v>
      </c>
      <c r="H114" s="13">
        <v>72</v>
      </c>
      <c r="I114" s="14"/>
      <c r="J114" s="124"/>
    </row>
    <row r="115" spans="2:8" ht="12.75">
      <c r="B115" s="131">
        <v>39083</v>
      </c>
      <c r="C115" s="20">
        <v>102</v>
      </c>
      <c r="D115" s="20">
        <v>152</v>
      </c>
      <c r="E115" s="20">
        <v>187</v>
      </c>
      <c r="F115" s="20">
        <v>5</v>
      </c>
      <c r="G115" s="20">
        <f>SUM(C115:F115)</f>
        <v>446</v>
      </c>
      <c r="H115" s="20">
        <v>89</v>
      </c>
    </row>
    <row r="116" spans="2:8" ht="12.75">
      <c r="B116" s="132">
        <v>38718</v>
      </c>
      <c r="C116" s="53">
        <v>84</v>
      </c>
      <c r="D116" s="53">
        <v>131</v>
      </c>
      <c r="E116" s="53">
        <v>150</v>
      </c>
      <c r="F116" s="53">
        <v>5</v>
      </c>
      <c r="G116" s="53">
        <f>SUM(C116:F116)</f>
        <v>370</v>
      </c>
      <c r="H116" s="53">
        <v>75</v>
      </c>
    </row>
    <row r="117" spans="2:10" ht="12.75">
      <c r="B117" s="52">
        <v>2005</v>
      </c>
      <c r="C117" s="52"/>
      <c r="D117" s="52"/>
      <c r="E117" s="52"/>
      <c r="F117" s="52"/>
      <c r="G117" s="20">
        <v>311</v>
      </c>
      <c r="H117" s="18"/>
      <c r="I117" s="36"/>
      <c r="J117" s="126"/>
    </row>
    <row r="118" spans="2:10" ht="12.75">
      <c r="B118" s="10">
        <v>2004</v>
      </c>
      <c r="C118" s="10"/>
      <c r="D118" s="10"/>
      <c r="E118" s="10"/>
      <c r="F118" s="10"/>
      <c r="G118" s="13" t="s">
        <v>256</v>
      </c>
      <c r="H118" s="1"/>
      <c r="I118" s="14"/>
      <c r="J118" s="43"/>
    </row>
    <row r="119" spans="2:10" ht="12.75">
      <c r="B119" s="52">
        <v>2003</v>
      </c>
      <c r="C119" s="52"/>
      <c r="D119" s="52"/>
      <c r="E119" s="52"/>
      <c r="F119" s="52"/>
      <c r="G119" s="20">
        <v>239</v>
      </c>
      <c r="H119" s="55"/>
      <c r="I119" s="36"/>
      <c r="J119" s="127"/>
    </row>
    <row r="120" spans="2:10" ht="12.75">
      <c r="B120" s="10">
        <v>2002</v>
      </c>
      <c r="C120" s="10"/>
      <c r="D120" s="10"/>
      <c r="E120" s="10"/>
      <c r="F120" s="10"/>
      <c r="G120" s="13">
        <v>216</v>
      </c>
      <c r="H120" s="1"/>
      <c r="I120" s="14"/>
      <c r="J120" s="43"/>
    </row>
    <row r="121" spans="2:10" ht="12.75">
      <c r="B121" s="52">
        <v>2001</v>
      </c>
      <c r="C121" s="52"/>
      <c r="D121" s="52"/>
      <c r="E121" s="52"/>
      <c r="F121" s="52"/>
      <c r="G121" s="20">
        <v>192</v>
      </c>
      <c r="H121" s="55"/>
      <c r="I121" s="51"/>
      <c r="J121" s="127"/>
    </row>
    <row r="122" spans="2:10" ht="12.75">
      <c r="B122" s="10">
        <v>2000</v>
      </c>
      <c r="C122" s="10"/>
      <c r="D122" s="10"/>
      <c r="E122" s="10"/>
      <c r="F122" s="10"/>
      <c r="G122" s="13">
        <v>154</v>
      </c>
      <c r="H122" s="39"/>
      <c r="I122" s="72"/>
      <c r="J122" s="124"/>
    </row>
    <row r="123" spans="2:10" ht="12.75">
      <c r="B123" s="52">
        <v>1999</v>
      </c>
      <c r="C123" s="52"/>
      <c r="D123" s="52"/>
      <c r="E123" s="52"/>
      <c r="F123" s="52"/>
      <c r="G123" s="20">
        <v>120</v>
      </c>
      <c r="H123" s="20"/>
      <c r="I123" s="56"/>
      <c r="J123" s="126"/>
    </row>
    <row r="124" spans="2:10" ht="12.75">
      <c r="B124" s="10">
        <v>1998</v>
      </c>
      <c r="C124" s="10"/>
      <c r="D124" s="10"/>
      <c r="E124" s="10"/>
      <c r="F124" s="10"/>
      <c r="G124" s="13">
        <v>91</v>
      </c>
      <c r="H124" s="39"/>
      <c r="I124" s="72"/>
      <c r="J124" s="124"/>
    </row>
    <row r="125" spans="2:10" ht="12.75">
      <c r="B125" s="52">
        <v>1997</v>
      </c>
      <c r="C125" s="52"/>
      <c r="D125" s="52"/>
      <c r="E125" s="52"/>
      <c r="F125" s="133"/>
      <c r="G125" s="20">
        <v>85</v>
      </c>
      <c r="H125" s="20"/>
      <c r="I125" s="56"/>
      <c r="J125" s="126"/>
    </row>
    <row r="126" spans="2:10" ht="12.75">
      <c r="B126" s="10">
        <v>1996</v>
      </c>
      <c r="C126" s="10"/>
      <c r="D126" s="10"/>
      <c r="E126" s="10"/>
      <c r="F126" s="10"/>
      <c r="G126" s="13">
        <v>69</v>
      </c>
      <c r="H126" s="39"/>
      <c r="I126" s="72"/>
      <c r="J126" s="124"/>
    </row>
    <row r="127" spans="2:10" ht="12.75">
      <c r="B127" s="52"/>
      <c r="C127" s="52"/>
      <c r="D127" s="52"/>
      <c r="E127" s="52"/>
      <c r="F127" s="52"/>
      <c r="G127" s="52"/>
      <c r="H127" s="52"/>
      <c r="I127" s="122"/>
      <c r="J127" s="128"/>
    </row>
    <row r="129" ht="12.75">
      <c r="B129" s="1" t="s">
        <v>511</v>
      </c>
    </row>
    <row r="130" ht="12.75">
      <c r="B130" s="1" t="s">
        <v>514</v>
      </c>
    </row>
    <row r="131" ht="12.75">
      <c r="B131" s="1" t="s">
        <v>513</v>
      </c>
    </row>
    <row r="132" ht="12.75">
      <c r="B132" s="1" t="s">
        <v>512</v>
      </c>
    </row>
  </sheetData>
  <printOptions gridLines="1"/>
  <pageMargins left="0.75" right="0.75" top="1" bottom="1" header="0.5" footer="0.5"/>
  <pageSetup fitToHeight="3" fitToWidth="1" horizontalDpi="600" verticalDpi="600" orientation="portrait" paperSize="197" scale="59" r:id="rId1"/>
  <headerFooter alignWithMargins="0">
    <oddHeader>&amp;CCanada CTU Count @ Jan. 1, 2009&amp;R&amp;P of &amp;N</oddHeader>
    <oddFooter>&amp;Ltomlinl@shaw.ca
les.tomlin@trican.ca&amp;C&amp;F&amp;R&amp;D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 Tomlin</cp:lastModifiedBy>
  <cp:lastPrinted>2009-01-22T22:09:04Z</cp:lastPrinted>
  <dcterms:created xsi:type="dcterms:W3CDTF">1996-10-14T23:33:28Z</dcterms:created>
  <dcterms:modified xsi:type="dcterms:W3CDTF">2009-01-22T22:46:32Z</dcterms:modified>
  <cp:category/>
  <cp:version/>
  <cp:contentType/>
  <cp:contentStatus/>
</cp:coreProperties>
</file>